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CB7A39D-FDDD-4784-B47D-5A03AB935721}" xr6:coauthVersionLast="36" xr6:coauthVersionMax="36" xr10:uidLastSave="{00000000-0000-0000-0000-000000000000}"/>
  <bookViews>
    <workbookView xWindow="0" yWindow="0" windowWidth="28800" windowHeight="11730" activeTab="3" xr2:uid="{00000000-000D-0000-FFFF-FFFF00000000}"/>
  </bookViews>
  <sheets>
    <sheet name="표지" sheetId="1" r:id="rId1"/>
    <sheet name="원가계산서" sheetId="2" r:id="rId2"/>
    <sheet name="공종별집계표" sheetId="3" r:id="rId3"/>
    <sheet name="공종별내역서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aab42">#REF!</definedName>
    <definedName name="_B2">'[1]단면 (2)'!$K$55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H2">'[2]기둥(원형)'!#REF!</definedName>
    <definedName name="_RD5">[3]교각계산!$K$86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XS1">[3]교각계산!$M$40</definedName>
    <definedName name="\a">#REF!</definedName>
    <definedName name="A">[4]DATE!$E$24:$E$85</definedName>
    <definedName name="aaaa">#REF!</definedName>
    <definedName name="abc">#REF!</definedName>
    <definedName name="anscount" hidden="1">1</definedName>
    <definedName name="aqaq">'[5]ABUT수량-A1'!$T$25</definedName>
    <definedName name="as">#REF!</definedName>
    <definedName name="ASS">#REF!</definedName>
    <definedName name="B">#REF!</definedName>
    <definedName name="B1B">#REF!</definedName>
    <definedName name="B2B">#REF!</definedName>
    <definedName name="B3B">#REF!</definedName>
    <definedName name="B4B">#REF!</definedName>
    <definedName name="B5B">[6]교각1!#REF!</definedName>
    <definedName name="B6B">[6]교각1!#REF!</definedName>
    <definedName name="B7B">[6]교각1!#REF!</definedName>
    <definedName name="BBBB">#REF!</definedName>
    <definedName name="BC">[3]교각계산!$E$32</definedName>
    <definedName name="CCC">#REF!</definedName>
    <definedName name="CCCC">#REF!</definedName>
    <definedName name="COLUMN_A">#REF!</definedName>
    <definedName name="COPING_L">#REF!</definedName>
    <definedName name="COPING_W">#REF!</definedName>
    <definedName name="_xlnm.Criteria">#REF!</definedName>
    <definedName name="D">[4]DATE!$C$24:$C$85</definedName>
    <definedName name="DADD">'[7]기둥(원형)'!$O$17</definedName>
    <definedName name="_xlnm.Database">#REF!</definedName>
    <definedName name="ddd">#REF!</definedName>
    <definedName name="DIA">[6]교각1!#REF!</definedName>
    <definedName name="DIAA">'[7]기둥(원형)'!$S$5</definedName>
    <definedName name="EEEE">#REF!</definedName>
    <definedName name="_xlnm.Extract">#REF!</definedName>
    <definedName name="f">#REF!</definedName>
    <definedName name="F1F">[6]교각1!#REF!</definedName>
    <definedName name="F2F">[6]교각1!#REF!</definedName>
    <definedName name="F3F">[6]교각1!#REF!</definedName>
    <definedName name="FG">#REF!</definedName>
    <definedName name="FN">[6]교각1!#REF!</definedName>
    <definedName name="FOUND_A">#REF!</definedName>
    <definedName name="FOUND_H">#REF!</definedName>
    <definedName name="GG">#REF!</definedName>
    <definedName name="GGG">'[8]ABUT수량-A1'!$T$25</definedName>
    <definedName name="GGGG">#REF!</definedName>
    <definedName name="H">#REF!</definedName>
    <definedName name="H1H">#REF!</definedName>
    <definedName name="H2H">#REF!</definedName>
    <definedName name="H3H">#REF!</definedName>
    <definedName name="H4H">#REF!</definedName>
    <definedName name="HC">#REF!</definedName>
    <definedName name="HE">#REF!</definedName>
    <definedName name="HH">#REF!</definedName>
    <definedName name="HS">[6]교각1!#REF!</definedName>
    <definedName name="HSO">[3]교각계산!$M$38</definedName>
    <definedName name="HTML1_1" hidden="1">"'[엑셀95-따라하기 문제.xls]인터넷 어시스턴트'!$A$1:$J$18"</definedName>
    <definedName name="HTML1_10" hidden="1">"Marihan@hitel.kol.co.kr"</definedName>
    <definedName name="HTML1_11" hidden="1">1</definedName>
    <definedName name="HTML1_12" hidden="1">"C:\김종완\원고\[작업중] 한빛-엑셀70\CD-ROM문제\따라하기 문제&amp;그림\MyHTML01.htm"</definedName>
    <definedName name="HTML1_2" hidden="1">1</definedName>
    <definedName name="HTML1_3" hidden="1">"엑셀 프로젝트"</definedName>
    <definedName name="HTML1_4" hidden="1">"인터넷 어시스턴트"</definedName>
    <definedName name="HTML1_5" hidden="1">"엑셀 워크시트를 HTML문서로 변환한다. 이 적업은 &lt;한빛 미디어&gt; 책에서만 가능하며, [어린왕자]만의 독특한 아이디어 이다."</definedName>
    <definedName name="HTML1_6" hidden="1">1</definedName>
    <definedName name="HTML1_7" hidden="1">1</definedName>
    <definedName name="HTML1_8" hidden="1">"97-10-09"</definedName>
    <definedName name="HTML1_9" hidden="1">"김종완/어린왕자"</definedName>
    <definedName name="HTMLCount" hidden="1">1</definedName>
    <definedName name="i">#REF!</definedName>
    <definedName name="KKK">'[8]ABUT수량-A1'!$T$25</definedName>
    <definedName name="L">[6]교각1!#REF!</definedName>
    <definedName name="L1L">#REF!</definedName>
    <definedName name="L2L">#REF!</definedName>
    <definedName name="L3L">#REF!</definedName>
    <definedName name="L4L">#REF!</definedName>
    <definedName name="LC">#REF!</definedName>
    <definedName name="LF">#REF!</definedName>
    <definedName name="mmm">[9]COPING!#REF!</definedName>
    <definedName name="MO">#REF!</definedName>
    <definedName name="MOO">[10]우각부보강!#REF!</definedName>
    <definedName name="M당무게">[11]DATE!$E$24:$E$85</definedName>
    <definedName name="NNN">#REF!</definedName>
    <definedName name="NNNN">'[5]ABUT수량-A1'!$T$25</definedName>
    <definedName name="NP">#REF!</definedName>
    <definedName name="NPZ">#REF!</definedName>
    <definedName name="OOO">#REF!</definedName>
    <definedName name="oooo">'[12]ABUT수량-A1'!$T$25</definedName>
    <definedName name="P_H2">#REF!</definedName>
    <definedName name="P1X">#REF!</definedName>
    <definedName name="P1Z">#REF!</definedName>
    <definedName name="P2X">#REF!</definedName>
    <definedName name="P2Z">#REF!</definedName>
    <definedName name="PL">[6]교각1!#REF!</definedName>
    <definedName name="PN">[6]교각1!#REF!</definedName>
    <definedName name="_xlnm.Print_Area" localSheetId="3">공종별내역서!$A$1:$M$24</definedName>
    <definedName name="_xlnm.Print_Area" localSheetId="2">공종별집계표!$A$1:$M$18</definedName>
    <definedName name="_xlnm.Print_Area" localSheetId="1">원가계산서!$B$1:$G$29</definedName>
    <definedName name="_xlnm.Print_Area">#REF!</definedName>
    <definedName name="PRINT_AREA_MI">#REF!</definedName>
    <definedName name="_xlnm.Print_Titles" localSheetId="3">공종별내역서!$1:$3</definedName>
    <definedName name="_xlnm.Print_Titles" localSheetId="2">공종별집계표!$1:$4</definedName>
    <definedName name="_xlnm.Print_Titles" localSheetId="1">원가계산서!$1:$3</definedName>
    <definedName name="_xlnm.Print_Titles">#REF!</definedName>
    <definedName name="PRINT_TITLES_MI">#REF!</definedName>
    <definedName name="PT">[6]교각1!#REF!</definedName>
    <definedName name="PWS">[3]교각계산!$G$108</definedName>
    <definedName name="QAQA">'[8]ABUT수량-A1'!$T$25</definedName>
    <definedName name="qqaa">'[12]ABUT수량-A1'!$T$25</definedName>
    <definedName name="qqq">'[13]ABUT수량-A1'!$T$25</definedName>
    <definedName name="QQQQ">'[14]ABUT수량-A1'!$T$25</definedName>
    <definedName name="QWQW">'[8]ABUT수량-A1'!$T$25</definedName>
    <definedName name="RAD">#REF!</definedName>
    <definedName name="_xlnm.Recorder">#REF!</definedName>
    <definedName name="RL5D">[3]교각계산!$K$98</definedName>
    <definedName name="RR">#REF!</definedName>
    <definedName name="RRR">[10]우각부보강!#REF!</definedName>
    <definedName name="S">[15]DATE!$I$24:$I$85</definedName>
    <definedName name="S2L">#REF!</definedName>
    <definedName name="SCK">#REF!</definedName>
    <definedName name="sdfg">'[12]ABUT수량-A1'!$T$25</definedName>
    <definedName name="SHT">#REF!</definedName>
    <definedName name="SK">#REF!</definedName>
    <definedName name="SS">#REF!</definedName>
    <definedName name="SSS">#REF!</definedName>
    <definedName name="SY">#REF!</definedName>
    <definedName name="T">[6]교각1!#REF!</definedName>
    <definedName name="TB">#REF!</definedName>
    <definedName name="TS">#REF!</definedName>
    <definedName name="TSS">[10]우각부보강!#REF!</definedName>
    <definedName name="TU">#REF!</definedName>
    <definedName name="TW">#REF!</definedName>
    <definedName name="TWW">#REF!</definedName>
    <definedName name="UJI">[4]DATE!$I$24:$I$85</definedName>
    <definedName name="WA">[6]교각1!#REF!</definedName>
    <definedName name="WL">[6]교각1!#REF!</definedName>
    <definedName name="WN">[6]교각1!#REF!</definedName>
    <definedName name="WW">'[8]ABUT수량-A1'!$T$25</definedName>
    <definedName name="www">'[12]ABUT수량-A1'!$T$25</definedName>
    <definedName name="계">#REF!</definedName>
    <definedName name="곡관수량">[16]DATE!$C$24:$C$85</definedName>
    <definedName name="곱">[11]DATE!$I$24:$I$85</definedName>
    <definedName name="곱곱">[17]DATE!$I$24:$I$85</definedName>
    <definedName name="곱하기">[11]DATE!$I$24:$I$85</definedName>
    <definedName name="권">[18]DATE!$I$24:$I$85</definedName>
    <definedName name="권권">[19]DATE!$I$24:$I$85</definedName>
    <definedName name="규격">[11]DATE!$C$24:$C$85</definedName>
    <definedName name="기존관보호공집계">[20]우배수!$E$24:$E$85</definedName>
    <definedName name="김종현">#REF!</definedName>
    <definedName name="ㄷㄷㄷ">'[8]ABUT수량-A1'!$T$25</definedName>
    <definedName name="단관M">[11]DATE!$H$24:$H$85</definedName>
    <definedName name="더하기">[11]DATE!$J$24:$J$85</definedName>
    <definedName name="ㅁ1">'[21]A LINE'!#REF!</definedName>
    <definedName name="ㅁㅁ">[20]우배수!$E$24:$E$85</definedName>
    <definedName name="매크로11">[22]!매크로11</definedName>
    <definedName name="매크로4">[22]!매크로4</definedName>
    <definedName name="메1">#REF!</definedName>
    <definedName name="번호">#REF!</definedName>
    <definedName name="소켓무게">[23]DATE!$G$24:$G$79</definedName>
    <definedName name="ㅇㅇㅇ">#REF!</definedName>
    <definedName name="옥계1교">#REF!</definedName>
    <definedName name="옹벽">#REF!</definedName>
    <definedName name="운반공">[24]운반공!$A:$IV</definedName>
    <definedName name="원_가_계_산_서">#REF!</definedName>
    <definedName name="이형관">[11]DATE!$B$24:$B$85</definedName>
    <definedName name="ㅈㅈ">[20]우배수!$I$24:$I$85</definedName>
    <definedName name="장산교">#REF!</definedName>
    <definedName name="접속">[6]교각1!#REF!</definedName>
    <definedName name="접속슬래브">#REF!</definedName>
    <definedName name="철근깨기수량">#REF!</definedName>
    <definedName name="토공1">[25]우배수!$H$24:$H$85</definedName>
    <definedName name="품명">#REF!</definedName>
    <definedName name="품명2">#REF!</definedName>
    <definedName name="형상">[11]DATE!$D$24:$D$85</definedName>
    <definedName name="ㅐㅐㅐ">'[8]ABUT수량-A1'!$T$25</definedName>
  </definedNames>
  <calcPr calcId="191029"/>
</workbook>
</file>

<file path=xl/calcChain.xml><?xml version="1.0" encoding="utf-8"?>
<calcChain xmlns="http://schemas.openxmlformats.org/spreadsheetml/2006/main">
  <c r="P17" i="4" l="1"/>
  <c r="P16" i="4"/>
  <c r="R15" i="4"/>
  <c r="P14" i="4"/>
  <c r="P12" i="4"/>
  <c r="P11" i="4"/>
  <c r="P9" i="4"/>
  <c r="P8" i="4"/>
  <c r="P7" i="4"/>
  <c r="P6" i="4"/>
  <c r="P5" i="4"/>
  <c r="K16" i="3"/>
  <c r="J16" i="3"/>
  <c r="H16" i="3"/>
  <c r="F16" i="3"/>
  <c r="L16" i="3" s="1"/>
  <c r="K15" i="3"/>
  <c r="J15" i="3"/>
  <c r="L15" i="3" s="1"/>
  <c r="K14" i="3"/>
  <c r="J14" i="3"/>
  <c r="H14" i="3"/>
  <c r="F14" i="3"/>
  <c r="L14" i="3" s="1"/>
  <c r="L13" i="3"/>
  <c r="K13" i="3"/>
  <c r="J13" i="3"/>
  <c r="H13" i="3"/>
  <c r="F13" i="3"/>
  <c r="L12" i="3"/>
  <c r="K12" i="3"/>
  <c r="J12" i="3"/>
  <c r="H12" i="3"/>
  <c r="F12" i="3"/>
  <c r="K11" i="3"/>
  <c r="J11" i="3"/>
  <c r="L11" i="3" s="1"/>
  <c r="H11" i="3"/>
  <c r="F11" i="3"/>
  <c r="K10" i="3"/>
  <c r="J10" i="3"/>
  <c r="H10" i="3"/>
  <c r="L10" i="3" s="1"/>
  <c r="F10" i="3"/>
  <c r="K9" i="3"/>
  <c r="J9" i="3"/>
  <c r="H9" i="3"/>
  <c r="F9" i="3"/>
  <c r="L9" i="3" s="1"/>
  <c r="K8" i="3"/>
  <c r="J8" i="3"/>
  <c r="H8" i="3"/>
  <c r="F8" i="3"/>
  <c r="L8" i="3" s="1"/>
  <c r="L7" i="3"/>
  <c r="K7" i="3"/>
  <c r="J7" i="3"/>
  <c r="H7" i="3"/>
  <c r="F7" i="3"/>
  <c r="J6" i="3"/>
  <c r="I5" i="3" s="1"/>
  <c r="J5" i="3" s="1"/>
  <c r="J18" i="3" s="1"/>
  <c r="E11" i="2" s="1"/>
  <c r="I6" i="3"/>
  <c r="G6" i="3"/>
  <c r="H6" i="3" s="1"/>
  <c r="G5" i="3" s="1"/>
  <c r="H5" i="3" s="1"/>
  <c r="H18" i="3" s="1"/>
  <c r="E8" i="2" s="1"/>
  <c r="E6" i="3"/>
  <c r="K6" i="3" s="1"/>
  <c r="A6" i="3"/>
  <c r="F2" i="2"/>
  <c r="E9" i="2" l="1"/>
  <c r="E10" i="2" s="1"/>
  <c r="F6" i="3"/>
  <c r="E13" i="2" l="1"/>
  <c r="E12" i="2"/>
  <c r="L6" i="3"/>
  <c r="E5" i="3"/>
  <c r="K5" i="3" l="1"/>
  <c r="F5" i="3"/>
  <c r="L5" i="3" l="1"/>
  <c r="L18" i="3" s="1"/>
  <c r="F18" i="3"/>
  <c r="E4" i="2" s="1"/>
  <c r="E7" i="2" s="1"/>
  <c r="E19" i="2" l="1"/>
  <c r="E21" i="2" s="1"/>
  <c r="E22" i="2" l="1"/>
  <c r="E23" i="2" l="1"/>
  <c r="E24" i="2" s="1"/>
  <c r="E26" i="2" l="1"/>
  <c r="O20" i="4" l="1"/>
  <c r="E27" i="2"/>
  <c r="E28" i="2" s="1"/>
</calcChain>
</file>

<file path=xl/sharedStrings.xml><?xml version="1.0" encoding="utf-8"?>
<sst xmlns="http://schemas.openxmlformats.org/spreadsheetml/2006/main" count="217" uniqueCount="108">
  <si>
    <t>3HP (현장비철거 후 설치)</t>
  </si>
  <si>
    <t>4HP (현장비철거 후 설치)</t>
  </si>
  <si>
    <t>이              윤</t>
  </si>
  <si>
    <t>저압배관34 ,고압배관19,트레이</t>
  </si>
  <si>
    <t>순   공   사   원   가</t>
  </si>
  <si>
    <t>[ 소          계 ]</t>
  </si>
  <si>
    <t>[ 합           계 ]</t>
  </si>
  <si>
    <t>구        성        비</t>
  </si>
  <si>
    <t>(재료비+노무비) * 4.6%</t>
  </si>
  <si>
    <t>건설기계대여금지급보증서발급수수료</t>
  </si>
  <si>
    <t>비        목</t>
  </si>
  <si>
    <t>산업안전보건관리비</t>
  </si>
  <si>
    <t>금      액</t>
  </si>
  <si>
    <t>비      고</t>
  </si>
  <si>
    <t xml:space="preserve">        계</t>
  </si>
  <si>
    <t>합      계</t>
  </si>
  <si>
    <t>규      격</t>
  </si>
  <si>
    <t>국민 연금 보험료</t>
  </si>
  <si>
    <t>4way 실내기</t>
  </si>
  <si>
    <t>공 종 별 내 역 서</t>
  </si>
  <si>
    <t>노   무   비</t>
  </si>
  <si>
    <t>노무비 * 3.56%</t>
  </si>
  <si>
    <t>공급가액 * 10%</t>
  </si>
  <si>
    <t>작 업 부 산 물</t>
  </si>
  <si>
    <t>재   료   비</t>
  </si>
  <si>
    <t>건설폐기물처리비</t>
  </si>
  <si>
    <t>1. 유원대학교</t>
  </si>
  <si>
    <t>공 종 별 집 계 표</t>
  </si>
  <si>
    <t>노무비 * 1.01%</t>
  </si>
  <si>
    <t>국민 건강 보험료</t>
  </si>
  <si>
    <t>노인장기요양보험료</t>
  </si>
  <si>
    <t>경        비</t>
  </si>
  <si>
    <t>실외기 방진가드</t>
  </si>
  <si>
    <t>경      비</t>
  </si>
  <si>
    <t>품      명</t>
  </si>
  <si>
    <t>32HP (현장비철거 후 이전설치)</t>
  </si>
  <si>
    <t>공사명 : 유원대학교 에어컨 설치공사</t>
  </si>
  <si>
    <t>(노무비+경비+일반관리비) * 10%</t>
  </si>
  <si>
    <t>옥상 실외기이전설치에따른 메인전원포설</t>
  </si>
  <si>
    <t>옥상 실외기이전설치에따른 메인배관설치</t>
  </si>
  <si>
    <t>※단위절사</t>
  </si>
  <si>
    <t>금  액</t>
  </si>
  <si>
    <t>전기공사</t>
  </si>
  <si>
    <t>크레인비</t>
  </si>
  <si>
    <t>재  료  비</t>
  </si>
  <si>
    <t>4way 판넬</t>
  </si>
  <si>
    <t>계 * 6%</t>
  </si>
  <si>
    <t>단  가</t>
  </si>
  <si>
    <t>철거 및 설치</t>
  </si>
  <si>
    <t>노  무  비</t>
  </si>
  <si>
    <t>기존냉매 수거</t>
  </si>
  <si>
    <t>유연호수</t>
  </si>
  <si>
    <t>비  고</t>
  </si>
  <si>
    <t>유선 리모컨</t>
  </si>
  <si>
    <t>DVM 실외기</t>
  </si>
  <si>
    <t>환  경  보  전  비</t>
  </si>
  <si>
    <t>고  용  보  험  료</t>
  </si>
  <si>
    <t>공 사 원 가 계 산 서</t>
  </si>
  <si>
    <t>직접노무비 * 12.5%</t>
  </si>
  <si>
    <t>도      급      액</t>
  </si>
  <si>
    <t>간  접  노  무  비</t>
  </si>
  <si>
    <t>직  접  재  료  비</t>
  </si>
  <si>
    <t>산  재  보  험  료</t>
  </si>
  <si>
    <t>일  반  관  리  비</t>
  </si>
  <si>
    <t>직  접  노  무  비</t>
  </si>
  <si>
    <t>총   공   사    비</t>
  </si>
  <si>
    <t>부  가  가  치  세</t>
  </si>
  <si>
    <t>공   급    가   액</t>
  </si>
  <si>
    <t>기   계    경   비</t>
  </si>
  <si>
    <t>기   타    경   비</t>
  </si>
  <si>
    <t>간  접  재  료  비</t>
  </si>
  <si>
    <t>25SQ 4P / 접지1P</t>
  </si>
  <si>
    <t>S1</t>
  </si>
  <si>
    <t>C4</t>
  </si>
  <si>
    <t>A1</t>
  </si>
  <si>
    <t>A3</t>
  </si>
  <si>
    <t>D4</t>
  </si>
  <si>
    <t>D2</t>
  </si>
  <si>
    <t>식</t>
  </si>
  <si>
    <t>EA</t>
  </si>
  <si>
    <t>단위</t>
  </si>
  <si>
    <t>수량</t>
  </si>
  <si>
    <t>DH</t>
  </si>
  <si>
    <t>B2</t>
  </si>
  <si>
    <t>CG</t>
  </si>
  <si>
    <t>BS</t>
  </si>
  <si>
    <t>대</t>
  </si>
  <si>
    <t>B1</t>
  </si>
  <si>
    <t>AS</t>
  </si>
  <si>
    <t>A2</t>
  </si>
  <si>
    <t>냉매</t>
  </si>
  <si>
    <t>D9</t>
  </si>
  <si>
    <t>CA</t>
  </si>
  <si>
    <t/>
  </si>
  <si>
    <t>CS</t>
  </si>
  <si>
    <t>D1</t>
  </si>
  <si>
    <t>CH</t>
  </si>
  <si>
    <t>C5</t>
  </si>
  <si>
    <t>S2</t>
  </si>
  <si>
    <t>C2</t>
  </si>
  <si>
    <t>CL</t>
  </si>
  <si>
    <t>M</t>
  </si>
  <si>
    <t>DB</t>
  </si>
  <si>
    <t>(삼성에어컨)</t>
  </si>
  <si>
    <t>5HP (현장비철거 후 설치)</t>
  </si>
  <si>
    <t>원 가 계 산 서</t>
    <phoneticPr fontId="15" type="noConversion"/>
  </si>
  <si>
    <t>공사명 : 유원대학교 본교 창조관 시스템 에어컨 교체 공사</t>
    <phoneticPr fontId="15" type="noConversion"/>
  </si>
  <si>
    <t>에어컨교체공사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</si>
</sst>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#"/>
    <numFmt numFmtId="177" formatCode="#,###;\-#,###;#;"/>
  </numFmts>
  <fonts count="16" x14ac:knownFonts="1">
    <font>
      <sz val="11"/>
      <color rgb="FF000000"/>
      <name val="맑은 고딕"/>
    </font>
    <font>
      <sz val="10"/>
      <color rgb="FF000000"/>
      <name val="돋움체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체"/>
      <family val="3"/>
      <charset val="129"/>
    </font>
    <font>
      <sz val="10"/>
      <color rgb="FF000000"/>
      <name val="굴림체"/>
      <family val="3"/>
      <charset val="129"/>
    </font>
    <font>
      <b/>
      <u/>
      <sz val="24"/>
      <color rgb="FF000000"/>
      <name val="굴림체"/>
      <family val="3"/>
      <charset val="129"/>
    </font>
    <font>
      <b/>
      <sz val="18"/>
      <color rgb="FF000000"/>
      <name val="굴림체"/>
      <family val="3"/>
      <charset val="129"/>
    </font>
    <font>
      <u/>
      <sz val="48"/>
      <color rgb="FF000000"/>
      <name val="굴림체"/>
      <family val="3"/>
      <charset val="129"/>
    </font>
    <font>
      <b/>
      <u/>
      <sz val="18"/>
      <color rgb="FF000000"/>
      <name val="굴림체"/>
      <family val="3"/>
      <charset val="129"/>
    </font>
    <font>
      <b/>
      <sz val="24"/>
      <color rgb="FF000000"/>
      <name val="굴림체"/>
      <family val="3"/>
      <charset val="129"/>
    </font>
    <font>
      <b/>
      <u/>
      <sz val="16"/>
      <color rgb="FF000000"/>
      <name val="돋움체"/>
      <family val="3"/>
      <charset val="129"/>
    </font>
    <font>
      <b/>
      <u/>
      <sz val="16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4" fillId="0" borderId="0">
      <alignment vertical="center"/>
    </xf>
    <xf numFmtId="0" fontId="1" fillId="0" borderId="0"/>
  </cellStyleXfs>
  <cellXfs count="61">
    <xf numFmtId="0" fontId="0" fillId="0" borderId="0" xfId="0" applyNumberFormat="1">
      <alignment vertical="center"/>
    </xf>
    <xf numFmtId="0" fontId="0" fillId="0" borderId="0" xfId="0" quotePrefix="1" applyNumberFormat="1">
      <alignment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0" fontId="0" fillId="0" borderId="1" xfId="0" quotePrefix="1" applyNumberFormat="1" applyFont="1" applyBorder="1" applyAlignment="1">
      <alignment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1" fontId="4" fillId="0" borderId="1" xfId="1" quotePrefix="1" applyNumberFormat="1" applyFont="1" applyBorder="1" applyAlignment="1">
      <alignment vertical="center" wrapText="1"/>
    </xf>
    <xf numFmtId="41" fontId="4" fillId="0" borderId="1" xfId="0" quotePrefix="1" applyNumberFormat="1" applyFont="1" applyBorder="1" applyAlignment="1">
      <alignment vertical="center" wrapText="1"/>
    </xf>
    <xf numFmtId="41" fontId="4" fillId="0" borderId="1" xfId="0" applyNumberFormat="1" applyFont="1" applyBorder="1" applyAlignment="1">
      <alignment vertical="center" wrapText="1"/>
    </xf>
    <xf numFmtId="41" fontId="4" fillId="0" borderId="1" xfId="1" applyNumberFormat="1" applyFont="1" applyBorder="1" applyAlignment="1">
      <alignment vertical="center" wrapText="1"/>
    </xf>
    <xf numFmtId="0" fontId="6" fillId="0" borderId="2" xfId="2" applyNumberFormat="1" applyFont="1" applyBorder="1"/>
    <xf numFmtId="0" fontId="4" fillId="0" borderId="3" xfId="2" applyNumberFormat="1" applyFont="1" applyBorder="1"/>
    <xf numFmtId="0" fontId="4" fillId="0" borderId="4" xfId="2" applyNumberFormat="1" applyFont="1" applyBorder="1"/>
    <xf numFmtId="0" fontId="4" fillId="0" borderId="0" xfId="0" applyNumberFormat="1" applyFont="1">
      <alignment vertical="center"/>
    </xf>
    <xf numFmtId="0" fontId="6" fillId="0" borderId="5" xfId="2" applyNumberFormat="1" applyFont="1" applyBorder="1"/>
    <xf numFmtId="0" fontId="4" fillId="0" borderId="0" xfId="2" applyNumberFormat="1" applyFont="1"/>
    <xf numFmtId="0" fontId="4" fillId="0" borderId="6" xfId="2" applyNumberFormat="1" applyFont="1" applyBorder="1"/>
    <xf numFmtId="0" fontId="7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/>
    </xf>
    <xf numFmtId="0" fontId="6" fillId="0" borderId="7" xfId="2" applyNumberFormat="1" applyFont="1" applyBorder="1"/>
    <xf numFmtId="0" fontId="4" fillId="0" borderId="8" xfId="2" applyNumberFormat="1" applyFont="1" applyBorder="1"/>
    <xf numFmtId="0" fontId="8" fillId="0" borderId="8" xfId="2" applyNumberFormat="1" applyFont="1" applyBorder="1" applyAlignment="1">
      <alignment vertical="center"/>
    </xf>
    <xf numFmtId="0" fontId="4" fillId="0" borderId="9" xfId="2" applyNumberFormat="1" applyFont="1" applyBorder="1"/>
    <xf numFmtId="0" fontId="0" fillId="0" borderId="1" xfId="0" quotePrefix="1" applyNumberFormat="1" applyFont="1" applyBorder="1" applyAlignment="1">
      <alignment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NumberFormat="1" applyBorder="1" applyAlignment="1">
      <alignment vertical="center" wrapText="1"/>
    </xf>
    <xf numFmtId="0" fontId="0" fillId="0" borderId="1" xfId="0" quotePrefix="1" applyNumberFormat="1" applyFont="1" applyBorder="1" applyAlignment="1">
      <alignment vertical="center" wrapText="1"/>
    </xf>
    <xf numFmtId="0" fontId="0" fillId="0" borderId="1" xfId="0" quotePrefix="1" applyNumberFormat="1" applyFont="1" applyBorder="1" applyAlignment="1">
      <alignment horizontal="center" vertical="center" wrapText="1"/>
    </xf>
    <xf numFmtId="0" fontId="3" fillId="0" borderId="1" xfId="0" quotePrefix="1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2" fillId="0" borderId="0" xfId="0" applyNumberFormat="1" applyFont="1">
      <alignment vertical="center"/>
    </xf>
    <xf numFmtId="176" fontId="0" fillId="0" borderId="1" xfId="0" applyNumberFormat="1" applyFont="1" applyFill="1" applyBorder="1" applyAlignment="1">
      <alignment vertical="center" wrapText="1"/>
    </xf>
    <xf numFmtId="0" fontId="9" fillId="0" borderId="0" xfId="2" applyNumberFormat="1" applyFont="1" applyAlignment="1">
      <alignment horizontal="center" vertical="center"/>
    </xf>
    <xf numFmtId="0" fontId="10" fillId="0" borderId="5" xfId="2" applyNumberFormat="1" applyFont="1" applyBorder="1" applyAlignment="1">
      <alignment horizontal="center" vertical="center"/>
    </xf>
    <xf numFmtId="0" fontId="10" fillId="0" borderId="0" xfId="2" applyNumberFormat="1" applyFont="1" applyAlignment="1">
      <alignment horizontal="center" vertical="center"/>
    </xf>
    <xf numFmtId="0" fontId="10" fillId="0" borderId="6" xfId="2" applyNumberFormat="1" applyFont="1" applyBorder="1" applyAlignment="1">
      <alignment horizontal="center" vertical="center"/>
    </xf>
    <xf numFmtId="0" fontId="11" fillId="0" borderId="0" xfId="2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5" fillId="0" borderId="0" xfId="0" quotePrefix="1" applyNumberFormat="1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5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NumberFormat="1" applyFont="1" applyBorder="1" applyAlignment="1">
      <alignment horizontal="distributed" vertical="center" wrapText="1"/>
    </xf>
    <xf numFmtId="0" fontId="0" fillId="0" borderId="1" xfId="0" quotePrefix="1" applyNumberFormat="1" applyFont="1" applyBorder="1" applyAlignment="1">
      <alignment vertical="center" wrapText="1"/>
    </xf>
    <xf numFmtId="0" fontId="0" fillId="0" borderId="1" xfId="0" quotePrefix="1" applyNumberFormat="1" applyFont="1" applyBorder="1" applyAlignment="1">
      <alignment horizontal="center" vertical="center" wrapText="1"/>
    </xf>
    <xf numFmtId="0" fontId="13" fillId="0" borderId="0" xfId="0" quotePrefix="1" applyNumberFormat="1" applyFont="1" applyAlignment="1">
      <alignment horizontal="center" vertical="center"/>
    </xf>
    <xf numFmtId="0" fontId="0" fillId="0" borderId="0" xfId="0" quotePrefix="1" applyNumberFormat="1" applyFont="1" applyAlignment="1">
      <alignment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  <xf numFmtId="41" fontId="4" fillId="0" borderId="10" xfId="1" applyNumberFormat="1" applyFont="1" applyFill="1" applyBorder="1" applyAlignment="1" applyProtection="1">
      <alignment horizontal="center" vertical="center" wrapText="1"/>
    </xf>
    <xf numFmtId="41" fontId="4" fillId="0" borderId="11" xfId="0" quotePrefix="1" applyNumberFormat="1" applyFont="1" applyFill="1" applyBorder="1" applyAlignment="1" applyProtection="1">
      <alignment horizontal="center" vertical="center" wrapText="1"/>
    </xf>
  </cellXfs>
  <cellStyles count="3">
    <cellStyle name="쉼표 [0]" xfId="1" builtinId="6"/>
    <cellStyle name="표준" xfId="0" builtinId="0"/>
    <cellStyle name="표준_(주)청원 공장신축 전기공사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50724;&#54868;&#49437;\&#44277;&#51676;&#48169;\NETWORK\BOX-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8149;&#49884;&#48276;\C\My%20Documents\EXCEL\&#44396;&#51312;\RAHMEN\&#54028;&#51060;&#54805;~1\&#46041;&#47932;&#51060;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9444;&#44228;&#48512;\&#46020;&#54868;\CIVIL\EXCLE\DAT\&#44256;&#50577;&#44288;&#5111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8149;&#49884;&#48276;\C\KHJ\XLS\RC%20RAHMEN\&#54620;&#44397;\&#51473;&#49328;&#443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8149;&#49884;&#48276;\C\KHJ\XLS\DATA\&#51473;&#49328;&#4436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9444;&#44228;&#48512;\&#46020;&#54868;\YOUNGDOC\CIVIL\EXCLE\DAT\&#44256;&#50577;&#44288;&#5111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51221;&#50689;&#54840;\My%20Documents\CIVIL\EXCLE\DAT\&#44256;&#50577;&#44288;&#5111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9444;&#44228;&#48512;\&#46020;&#54868;\1&#52397;&#49328;&#47732;\&#49688;&#47049;\CIVIL\EXCLE\DAT\&#44256;&#50577;&#44288;&#5111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8149;&#47749;&#54984;\C\NETWORK\&#44221;&#48512;&#49440;-&#44368;&#44033;\&#49688;&#47049;&#51692;&#48981;\PIER4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AD\&#54620;&#51312;\&#49688;&#47049;\&#48512;&#54217;&#48176;&#49688;&#51648;\&#50864;&#48176;&#49688;&#53664;&#4427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4608;&#49457;&#50857;\&#44033;&#51333;&#51088;&#47308;&#46308;\2000&#45380;\&#49345;&#50516;&#46041;\&#49688;&#47049;\&#53664;&#4427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51064;&#53580;&#47532;&#50612;&#44277;&#49324;\&#52285;&#51312;&#44288;4,5&#52789;%20&#51077;&#52272;\IC&#49688;&#47049;\&#48176;&#49688;&#44288;&#44277;(IC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9444;&#44228;&#48512;\&#46020;&#54868;\CIVIL\EXCLE\DAT\&#44288;&#51116;&#4730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45236;&#50669;&#49436;\&#44592;&#5145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4053;&#44221;&#50896;\C\&#48512;&#54217;&#48176;&#49688;&#51648;\&#50864;&#48176;&#49688;&#53664;&#442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8149;&#49884;&#48276;\C\XECELL\&#49548;&#50577;2-P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8149;&#49884;&#48276;\C\KHJ\XLS\RC&#49836;&#46972;&#48652;\&#54620;&#44221;\&#51473;&#49328;&#4436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DATA\&#49688;&#47049;&#49328;&#52636;\&#44368;&#45824;&#53664;&#4427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8149;&#47749;&#54984;\C\NETWORK\&#44221;&#48512;&#49440;-&#44368;&#44033;\&#49688;&#47049;&#51692;&#48981;\PIER4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48149;&#49884;&#48276;\C\TEST\&#51473;&#49328;&#443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976;&#49688;&#51648;\Q-NEW\PIE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면 (2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각부보강"/>
      <sheetName val="우각부보강"/>
      <sheetName val="우각부보강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DATE"/>
      <sheetName val="DATE"/>
      <sheetName val="DATE"/>
      <sheetName val="DATE"/>
      <sheetName val="DATE"/>
      <sheetName val="DATE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_A1"/>
      <sheetName val="터널조도"/>
      <sheetName val="총괄내역서"/>
      <sheetName val="4)유동표"/>
      <sheetName val="PIER수량m1"/>
      <sheetName val="원형1호맨홀토공수량"/>
      <sheetName val="배수장토목공사비"/>
      <sheetName val="별표집계"/>
      <sheetName val="종배수관"/>
      <sheetName val="중산교"/>
      <sheetName val="식재총괄"/>
      <sheetName val="우각부보강"/>
      <sheetName val="#REF"/>
      <sheetName val="6PILE  (돌출)"/>
      <sheetName val="원가"/>
      <sheetName val="입찰안"/>
      <sheetName val="기본DATA"/>
      <sheetName val="ETC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동원(3)"/>
      <sheetName val="예정(3)"/>
      <sheetName val="노임"/>
      <sheetName val="수안보-MBR1"/>
      <sheetName val="자재단가"/>
      <sheetName val="토량산출서"/>
      <sheetName val="ABUT수량-A1"/>
      <sheetName val="ABUT수량-A1"/>
      <sheetName val="ABUT수량-A1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지장물보호(수집)"/>
      <sheetName val="지장물산근"/>
      <sheetName val="지장물보호공단위수량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Sheet1"/>
      <sheetName val="데이타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변수값"/>
      <sheetName val="중기상차"/>
      <sheetName val="AS복구"/>
      <sheetName val="중기터파기"/>
      <sheetName val="식재"/>
      <sheetName val="시설물"/>
      <sheetName val="식재출력용"/>
      <sheetName val="유지관리"/>
      <sheetName val="단가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내역"/>
      <sheetName val="터파기및재료"/>
      <sheetName val="진주방향"/>
      <sheetName val="해평견적"/>
      <sheetName val="수안보-MBR1"/>
      <sheetName val="조명시설"/>
      <sheetName val="장비집계"/>
      <sheetName val="고양관재"/>
      <sheetName val="가도공"/>
      <sheetName val="집계표"/>
      <sheetName val="총괄내역서"/>
      <sheetName val="SLAB"/>
      <sheetName val="우수받이"/>
      <sheetName val="Sheet1 (2)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guard(mac)"/>
      <sheetName val="우배수"/>
      <sheetName val="계산식"/>
      <sheetName val="구조물철거타공정이월"/>
      <sheetName val="bearing"/>
      <sheetName val="연동내역"/>
      <sheetName val="관접합및부설"/>
      <sheetName val="Total"/>
      <sheetName val="관경고용테이프수집"/>
      <sheetName val="관경고용산근"/>
      <sheetName val="정부노임단가"/>
      <sheetName val="1-4-2.관(약)"/>
      <sheetName val="단가일람"/>
      <sheetName val="조경일람"/>
      <sheetName val="내역서(전기)"/>
      <sheetName val="일위대가목차"/>
      <sheetName val="일위대가표"/>
      <sheetName val="건축내역"/>
      <sheetName val="고압수량(철거)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수량산출"/>
      <sheetName val="관급자재대"/>
      <sheetName val="5.정산서"/>
      <sheetName val="물가대비표"/>
      <sheetName val="설계명세서"/>
      <sheetName val="날개벽(시점좌측)"/>
      <sheetName val="BD"/>
      <sheetName val="Sheet5"/>
      <sheetName val="부대내역"/>
      <sheetName val="비탈면보호공수량산출"/>
      <sheetName val="#REF"/>
      <sheetName val="토공연장"/>
      <sheetName val="자재"/>
      <sheetName val="토공 total"/>
      <sheetName val="FOB발"/>
      <sheetName val="8.석축단위(H=1.5M)"/>
      <sheetName val="총괄내역서(설계)"/>
      <sheetName val="금액"/>
      <sheetName val="수지표"/>
      <sheetName val="셀명"/>
      <sheetName val="공사"/>
      <sheetName val="차수별내역서"/>
      <sheetName val="입찰"/>
      <sheetName val="현경"/>
      <sheetName val="법면단"/>
      <sheetName val="견적대비표"/>
      <sheetName val="자료"/>
      <sheetName val="교각1"/>
      <sheetName val="산출근거"/>
      <sheetName val="설계조건"/>
      <sheetName val="요율"/>
      <sheetName val="계산서(곡선부)"/>
      <sheetName val="포장재료집계표"/>
      <sheetName val="증감내역서"/>
      <sheetName val="원가"/>
      <sheetName val="집수정(600-700)"/>
      <sheetName val="안전시설(수집)"/>
      <sheetName val="안전시설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차액보증"/>
      <sheetName val="슬래브"/>
      <sheetName val="원가계산"/>
      <sheetName val="-치수표(곡선부)"/>
      <sheetName val="식재인부"/>
      <sheetName val="공사비"/>
      <sheetName val="JUCK"/>
      <sheetName val="데리네이타현황"/>
      <sheetName val="우각부보강"/>
      <sheetName val="상부집계표"/>
      <sheetName val="실행대비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전차선로 물량표"/>
      <sheetName val="한강운반비"/>
      <sheetName val="공통(20-91)"/>
      <sheetName val="보차도경계석"/>
      <sheetName val="설 계"/>
      <sheetName val="4차원가계산서"/>
      <sheetName val="L형 옹벽"/>
      <sheetName val="슬래브(유곡)"/>
      <sheetName val="2003상반기노임기준"/>
      <sheetName val="nys"/>
      <sheetName val="용역비내역-진짜"/>
      <sheetName val="석축설면"/>
      <sheetName val="법면설면"/>
      <sheetName val="석축단"/>
      <sheetName val="법면수집"/>
      <sheetName val="설계내역"/>
      <sheetName val="기초입력 DATA"/>
      <sheetName val="P-산#1-1(WOWA1)"/>
      <sheetName val="지급자재"/>
      <sheetName val="개산공사비"/>
      <sheetName val="이토변실(A3-LINE)"/>
      <sheetName val="맨홀수량산출"/>
      <sheetName val="6PILE  (돌출)"/>
      <sheetName val="DAT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안전시설(수집)"/>
      <sheetName val="안전시설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남평내역"/>
      <sheetName val="신당동집계표"/>
      <sheetName val="토사(PE)"/>
      <sheetName val="교량하부공"/>
      <sheetName val="조건표"/>
      <sheetName val="토공"/>
      <sheetName val="기계경비(시간당)"/>
      <sheetName val="램머"/>
      <sheetName val="WORK"/>
      <sheetName val="Sheet1"/>
      <sheetName val="1호인버트수량"/>
      <sheetName val="설비"/>
      <sheetName val="요율"/>
      <sheetName val="자재대"/>
      <sheetName val="내역"/>
      <sheetName val="DAT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둥(원형)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배수"/>
      <sheetName val="계산식"/>
      <sheetName val="총괄내역서"/>
      <sheetName val="2000년1차"/>
      <sheetName val="기초자료"/>
      <sheetName val="3.하중계산"/>
      <sheetName val="설계조건"/>
      <sheetName val="우배수"/>
      <sheetName val="우배수"/>
      <sheetName val="우배수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LINE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날개벽유동집계표"/>
      <sheetName val="유입방지턱수량"/>
      <sheetName val="유입방지턱표지"/>
      <sheetName val="유입방지턱단위수량"/>
      <sheetName val="배수관공(IC)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집계"/>
      <sheetName val="종배수관현황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현황"/>
      <sheetName val="집수정부분합"/>
      <sheetName val="Sheet13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배수관로집계"/>
      <sheetName val="배수관로수량현황"/>
      <sheetName val="배수관로수량집계"/>
      <sheetName val="배수관로수량집계L-8,9,11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원가계산서(년도별)"/>
      <sheetName val="집계표(도급)"/>
      <sheetName val="내역서(도급)"/>
      <sheetName val="6월호"/>
      <sheetName val="증감총괄"/>
      <sheetName val="내역"/>
      <sheetName val="잡비"/>
      <sheetName val="증감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간지"/>
      <sheetName val="파형강판 총수량집계표"/>
      <sheetName val="통로"/>
      <sheetName val="철근수량 집계표"/>
      <sheetName val="전신환매도율"/>
      <sheetName val=""/>
      <sheetName val="C.간지"/>
      <sheetName val="배수관공집계표"/>
      <sheetName val="2.10간지"/>
      <sheetName val="횡배수관집계표(현장)"/>
      <sheetName val="횡배수관현황(현장)"/>
      <sheetName val="평균터파기(현장)"/>
      <sheetName val="횡배수산근(현장)"/>
      <sheetName val="2.11간지"/>
      <sheetName val="종배수관및흄관집계표"/>
      <sheetName val="종배수관수량"/>
      <sheetName val="흄관수집계"/>
      <sheetName val="흄관평균터파기"/>
      <sheetName val="흄관산출(0+725)"/>
      <sheetName val="2.13간지"/>
      <sheetName val="날개벽및면벽집계표"/>
      <sheetName val="날개벽수량집계표"/>
      <sheetName val="날개벽단위수량"/>
      <sheetName val="2.14간지"/>
      <sheetName val="콘크리트집수정수량집계"/>
      <sheetName val="땅깍기부집수정집계"/>
      <sheetName val="시멘트,모래"/>
      <sheetName val="배수관공수량집계"/>
      <sheetName val="면벽단위"/>
      <sheetName val="흄관단위"/>
      <sheetName val="흄관토공수량"/>
      <sheetName val="흄관설치현황"/>
      <sheetName val="BOQ"/>
      <sheetName val="CB"/>
      <sheetName val="일위대가(가설)"/>
      <sheetName val="45,46"/>
      <sheetName val="DATE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정화조동내역"/>
      <sheetName val="말뚝지지력산정"/>
      <sheetName val="COPING"/>
      <sheetName val="내역서"/>
      <sheetName val="공사비증감"/>
      <sheetName val="역T형옹벽(3.0)"/>
      <sheetName val="포장공"/>
      <sheetName val="Baby일위대가"/>
      <sheetName val="철근계"/>
      <sheetName val="7.PILE  (돌출)"/>
      <sheetName val="A LINE"/>
      <sheetName val="부대내역"/>
      <sheetName val="공사개요"/>
      <sheetName val="토공(우물통,기타) "/>
      <sheetName val="총괄갑 "/>
      <sheetName val="금액내역서"/>
      <sheetName val="을지"/>
      <sheetName val="일위대가"/>
      <sheetName val="날개벽(시점좌측)"/>
      <sheetName val="우배수"/>
      <sheetName val="저"/>
      <sheetName val="1+214(수로)"/>
      <sheetName val="1+185(통로)"/>
      <sheetName val="구체,날개,보강철근수량"/>
      <sheetName val="난간및차수벽철근량"/>
      <sheetName val="접속저판"/>
      <sheetName val="교각1"/>
      <sheetName val="터파기및재료"/>
      <sheetName val="물가시세"/>
      <sheetName val="노임단가"/>
      <sheetName val="국도접속 차도부수량"/>
      <sheetName val="단가 "/>
      <sheetName val="노임"/>
      <sheetName val="보차도경계석"/>
      <sheetName val="견적서"/>
      <sheetName val="실행철강하도"/>
      <sheetName val="수량-가로등"/>
      <sheetName val="99총공사내역서"/>
      <sheetName val="BOQ(전체)"/>
      <sheetName val="원형1호맨홀토공수량"/>
      <sheetName val="2"/>
      <sheetName val="96보완계획7.12"/>
      <sheetName val="준검 내역서"/>
      <sheetName val="교대(A1)"/>
      <sheetName val="하도금액분계"/>
      <sheetName val="만수배관단가"/>
      <sheetName val="FRP배관단가(만수)"/>
      <sheetName val="일반공사"/>
      <sheetName val="기본사항"/>
      <sheetName val="골재산출"/>
      <sheetName val="단면가정"/>
      <sheetName val="표층포설및다짐"/>
      <sheetName val="BID"/>
      <sheetName val="인사자료총집계"/>
      <sheetName val="TOTAL_BOQ"/>
      <sheetName val="직노"/>
      <sheetName val="수량산출"/>
      <sheetName val="연결관암거"/>
      <sheetName val="기초단가"/>
      <sheetName val="내역(설계)"/>
      <sheetName val="1차설계변경내역"/>
      <sheetName val="내역(원안-대안)"/>
      <sheetName val="200"/>
      <sheetName val="관급"/>
      <sheetName val="데리네이타현황"/>
      <sheetName val="2000년1차"/>
      <sheetName val="일위대가표"/>
      <sheetName val="MAIN_TABLE"/>
      <sheetName val="Macro1"/>
      <sheetName val="토목"/>
      <sheetName val="5.공종별예산내역서"/>
      <sheetName val="단가산출"/>
      <sheetName val="도급-집계"/>
      <sheetName val="가로등내역서"/>
      <sheetName val="소비자가"/>
      <sheetName val="품셈TABLE"/>
      <sheetName val="E총"/>
      <sheetName val="노무비"/>
      <sheetName val="총괄내역서"/>
      <sheetName val="철거산출근거"/>
      <sheetName val="건축공사실행"/>
      <sheetName val="INPUT"/>
      <sheetName val="구조물공"/>
      <sheetName val="배수공"/>
      <sheetName val="부대공"/>
      <sheetName val="토공"/>
      <sheetName val="6PILE  (돌출)"/>
      <sheetName val="보도포장산출"/>
      <sheetName val="단가조사"/>
      <sheetName val="70%"/>
      <sheetName val="집수정공수량집勄표"/>
      <sheetName val="암거공일반수량집계呜"/>
      <sheetName val="수로보호공현황갏집계"/>
      <sheetName val="배수관로수량집Ⳅ"/>
      <sheetName val="변경사유서간줮"/>
      <sheetName val="롴벽단위"/>
      <sheetName val="흀관토공수량"/>
      <sheetName val="FRP배관단가(㧌수)"/>
      <sheetName val="데이타"/>
      <sheetName val="식재인부"/>
      <sheetName val="8.PILE  (돌출)"/>
      <sheetName val="현금"/>
      <sheetName val="제경비"/>
      <sheetName val="#REF"/>
      <sheetName val="횡배수관집현황(2공구)"/>
      <sheetName val="자재 집계표"/>
      <sheetName val="단가산출서"/>
      <sheetName val="1차증가원가계산"/>
      <sheetName val="7기초"/>
      <sheetName val="DATA2000"/>
      <sheetName val="접도구역경계표주현황"/>
      <sheetName val="위치조서"/>
      <sheetName val="일위목록"/>
      <sheetName val="요율"/>
      <sheetName val="guard(mac)"/>
      <sheetName val="수량산출서"/>
      <sheetName val="지수"/>
      <sheetName val="기타#9"/>
      <sheetName val="VXXXXX"/>
      <sheetName val="도급내역"/>
      <sheetName val="관급자재"/>
      <sheetName val="중기일위대가"/>
      <sheetName val="남양시작동자105노65기1.3화1.2"/>
      <sheetName val="슬래브(유곡)"/>
      <sheetName val="산출서"/>
      <sheetName val="총괄표"/>
      <sheetName val="덕전리"/>
      <sheetName val="개비온집계"/>
      <sheetName val="개비온 단위"/>
      <sheetName val="Sheet1 (2)"/>
      <sheetName val="단가"/>
      <sheetName val="내역(2000년)"/>
      <sheetName val="매매"/>
      <sheetName val="재정비직인"/>
      <sheetName val="재정비내역"/>
      <sheetName val="지적고시내역"/>
      <sheetName val="DANGA"/>
      <sheetName val="기본자료"/>
      <sheetName val="집1"/>
      <sheetName val="U-TYPE(1)"/>
      <sheetName val="주형"/>
      <sheetName val="J直材4"/>
      <sheetName val="내역서전체"/>
      <sheetName val="진주방향"/>
      <sheetName val="마산방향"/>
      <sheetName val="마산방향철근집계"/>
      <sheetName val="산출근거"/>
      <sheetName val="ABUT수량-A1"/>
      <sheetName val="참고자료"/>
      <sheetName val="참고사항"/>
      <sheetName val="절취및터파기"/>
      <sheetName val="수자재단위당"/>
      <sheetName val="공비대비"/>
      <sheetName val="차액보증"/>
      <sheetName val="용산1(해보)"/>
      <sheetName val="노무비단가"/>
      <sheetName val="WEIGHT LIST"/>
      <sheetName val="J형측구단위수량"/>
      <sheetName val="유림골조"/>
      <sheetName val="부대시설"/>
      <sheetName val="Apt내역"/>
      <sheetName val="(포장)BOQ-실적공사"/>
      <sheetName val="시점교대"/>
      <sheetName val="Sheet15"/>
      <sheetName val="97 사업추정(WEKI)"/>
      <sheetName val="구조     ."/>
      <sheetName val="VXXXXXX"/>
      <sheetName val="표지-내역서 (2)"/>
      <sheetName val="연건보고현황"/>
      <sheetName val="공사비증(-)감대비표"/>
      <sheetName val="원가계산서(1공구)-전기"/>
      <sheetName val="원가계산서(1공구)-소방"/>
      <sheetName val="중총괄표(1공구)"/>
      <sheetName val="소총괄표(1공구)"/>
      <sheetName val="내역서(1공구)"/>
      <sheetName val="변경개요"/>
      <sheetName val="지급자재 단가비교"/>
      <sheetName val="표지-일위대가"/>
      <sheetName val="합산자재"/>
      <sheetName val="일목"/>
      <sheetName val="일위대가(통신)"/>
      <sheetName val="일위"/>
      <sheetName val="원격(노무)"/>
      <sheetName val="원격(자재)"/>
      <sheetName val="일위(원격)"/>
      <sheetName val="원격(노임)"/>
      <sheetName val="옵션"/>
      <sheetName val="감독차량비"/>
      <sheetName val="가로등주설치(9M)"/>
      <sheetName val="가로등주설치(10~12M)"/>
      <sheetName val="보안등설치(5~7M)"/>
      <sheetName val="터널등기구지지금구노무비"/>
      <sheetName val="기계화터파기"/>
      <sheetName val="한전인입공사비(1공구)"/>
      <sheetName val="한전공사비(대전-당진)"/>
      <sheetName val="기초입력 DATA"/>
      <sheetName val="49-119"/>
      <sheetName val="내역을"/>
      <sheetName val="가도공"/>
      <sheetName val="1.설계조건"/>
      <sheetName val="2공구산출내역"/>
      <sheetName val="일위대가목차"/>
      <sheetName val="DATA98"/>
      <sheetName val="맨홀"/>
      <sheetName val="현장"/>
      <sheetName val="변수값"/>
      <sheetName val="중기상차"/>
      <sheetName val="AS복구"/>
      <sheetName val="중기터파기"/>
      <sheetName val="연결임시"/>
      <sheetName val="암거날개벽재료집계"/>
      <sheetName val="9902"/>
      <sheetName val="3.하중산정4.양수압5.지지력"/>
      <sheetName val="기기리스트"/>
      <sheetName val="N賃率-職"/>
      <sheetName val="총차분(토목)"/>
      <sheetName val="기초일위"/>
      <sheetName val="(A)내역서"/>
      <sheetName val="입찰안"/>
      <sheetName val="기둥(원형)"/>
      <sheetName val="기초공"/>
      <sheetName val="건축내역"/>
      <sheetName val="도근좌표"/>
      <sheetName val="원가계산서"/>
      <sheetName val="자재단가"/>
      <sheetName val="하부철근수량"/>
      <sheetName val="일위대가목록"/>
      <sheetName val="일반전기"/>
      <sheetName val="OPGW기별"/>
      <sheetName val="TIE-IN"/>
      <sheetName val="내역서(삼호)"/>
      <sheetName val="6호기"/>
      <sheetName val="교각토공"/>
      <sheetName val="투찰"/>
      <sheetName val="웅진교-S2"/>
      <sheetName val="C_배수관공"/>
      <sheetName val="2_10횡배수관"/>
      <sheetName val="2_12기존배수관세척"/>
      <sheetName val="2_13날개벽및면벽"/>
      <sheetName val="2_14집수정"/>
      <sheetName val="구체집계2_0x2_0(0-3)"/>
      <sheetName val="C:\Users\USER\Desktop\카카오톡 받은 파"/>
      <sheetName val="C:\Users\USER\Desktop\인테리어공사\창조"/>
    </sheetNames>
    <definedNames>
      <definedName name="매크로11"/>
      <definedName name="매크로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 refreshError="1"/>
      <sheetData sheetId="499" refreshError="1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색인목록"/>
      <sheetName val="일위합"/>
      <sheetName val="일위"/>
      <sheetName val="토공"/>
      <sheetName val="포장공"/>
      <sheetName val="부대공"/>
      <sheetName val="운반공"/>
      <sheetName val="배수공"/>
      <sheetName val="중기사"/>
      <sheetName val="기계합"/>
      <sheetName val="기계경"/>
      <sheetName val="노임단"/>
      <sheetName val="장비단"/>
      <sheetName val="자재단"/>
      <sheetName val="운반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">
          <cell r="A1">
            <v>3000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배수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교각계산"/>
      <sheetName val="교각계산"/>
      <sheetName val="교각계산"/>
      <sheetName val="교각계산"/>
      <sheetName val="교각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5.배수관로"/>
      <sheetName val="간지"/>
      <sheetName val="주요자재"/>
      <sheetName val="폐기물처리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지수"/>
      <sheetName val="총괄내역서"/>
      <sheetName val="기기리스트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일위대가(계측기설치)"/>
      <sheetName val="왕십리방향"/>
      <sheetName val="1.토공집계"/>
      <sheetName val="2.관대집계표"/>
      <sheetName val="접합"/>
      <sheetName val="3.구조물공"/>
      <sheetName val="7.폐기물집계"/>
      <sheetName val="토실"/>
      <sheetName val="터파기및재료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S0"/>
      <sheetName val="기둥(원형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예산명세서"/>
      <sheetName val="설계명세서"/>
      <sheetName val="자료입력"/>
      <sheetName val="용량(1-2)"/>
      <sheetName val="원형맨홀수량"/>
      <sheetName val="음봉방향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슬래브"/>
      <sheetName val="단위수량산출"/>
      <sheetName val="guard(mac)"/>
      <sheetName val="ABUT수량-A1"/>
      <sheetName val="INTRO."/>
      <sheetName val="#REF"/>
      <sheetName val="1.설계조건"/>
      <sheetName val="단위수량(출력X)"/>
      <sheetName val="수량집계"/>
      <sheetName val="노무비"/>
      <sheetName val="연결관산출조서"/>
      <sheetName val="일위대가"/>
      <sheetName val="수목표준대가"/>
      <sheetName val="고양관재"/>
      <sheetName val="SG"/>
      <sheetName val="일위대가목차"/>
      <sheetName val="장비집계"/>
      <sheetName val="Sheet1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식재"/>
      <sheetName val="시설물"/>
      <sheetName val="식재출력용"/>
      <sheetName val="유지관리"/>
      <sheetName val="단가"/>
      <sheetName val="변수값"/>
      <sheetName val="중기상차"/>
      <sheetName val="AS복구"/>
      <sheetName val="중기터파기"/>
      <sheetName val="진주방향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데이타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가도공"/>
      <sheetName val="교대"/>
      <sheetName val="우각부보강"/>
      <sheetName val="노임단가"/>
      <sheetName val="토사(PE)"/>
      <sheetName val="공토공단위당"/>
      <sheetName val="G.R300경비"/>
      <sheetName val="건축내역"/>
      <sheetName val="계수시트"/>
      <sheetName val="원가계산서"/>
      <sheetName val="bm(CIcable)"/>
      <sheetName val="5.소재"/>
      <sheetName val="우배수"/>
      <sheetName val="노무단가"/>
      <sheetName val="노견단위수량"/>
      <sheetName val="DATE"/>
      <sheetName val="DATE"/>
      <sheetName val="DAT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ABUT수량-A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1"/>
      <sheetName val="강재수량-총"/>
      <sheetName val="철근량"/>
      <sheetName val="토공수량집"/>
      <sheetName val="어곡-타공종"/>
      <sheetName val="총괄집계"/>
      <sheetName val="총괄집계1 (3)"/>
      <sheetName val="수량집계(대전)"/>
      <sheetName val="일반수량집계(대전)"/>
      <sheetName val="봉곡교(대전)"/>
      <sheetName val="수량집계(진주)"/>
      <sheetName val="일반수량집계 (진주)"/>
      <sheetName val="봉곡교(진주)"/>
      <sheetName val="접속 슬래브"/>
      <sheetName val="옹벽집계"/>
      <sheetName val="토공집계"/>
      <sheetName val="토공"/>
      <sheetName val="총괄-S"/>
      <sheetName val="총괄-S (2)"/>
      <sheetName val="총괄-S(30)"/>
      <sheetName val="슬래브-S(30)"/>
      <sheetName val="옹벽-S"/>
      <sheetName val="슬래브-S (40)"/>
      <sheetName val="수량집계"/>
      <sheetName val="신흥교"/>
      <sheetName val="시점(우)-날개벽"/>
      <sheetName val="시점(좌)-날개벽"/>
      <sheetName val="종점(우)-날개벽"/>
      <sheetName val="종점(좌)-날개벽"/>
      <sheetName val="옹벽(3-1)"/>
      <sheetName val="옹벽(3-2)"/>
      <sheetName val="총괄"/>
      <sheetName val="총괄 (2)"/>
      <sheetName val="총괄(30)"/>
      <sheetName val="슬래브(30)"/>
      <sheetName val="옹벽"/>
      <sheetName val="슬래브 (40)"/>
      <sheetName val="XXXXXX"/>
      <sheetName val="산청"/>
      <sheetName val="수동"/>
      <sheetName val="30mpc본당수량"/>
      <sheetName val="1m당 (2)"/>
      <sheetName val="교대수량집계(당진방향)"/>
      <sheetName val="교대철근집계(당진방향)"/>
      <sheetName val="교대(당진방향)상세집계(A1)"/>
      <sheetName val="당진방향-교대(A1)"/>
      <sheetName val="날개벽(당진방향-시점)"/>
      <sheetName val="접속(당진방향,시점)"/>
      <sheetName val="옹벽(당진방향,A1)"/>
      <sheetName val="교대(당진방향)상세집계(A2)"/>
      <sheetName val="당진방향-교대(A2)"/>
      <sheetName val="날개벽(당진방향-종점)"/>
      <sheetName val="접속(당진방향,종점)"/>
      <sheetName val="옹벽(당진방향,A2)"/>
      <sheetName val="VXXXXX"/>
      <sheetName val="표지"/>
      <sheetName val="목차"/>
      <sheetName val="1.설계조건"/>
      <sheetName val="2.1단면가정"/>
      <sheetName val="Sap2000"/>
      <sheetName val="2.5하중재하도"/>
      <sheetName val="2.7 전산입력"/>
      <sheetName val="2.7.2 단면력집계"/>
      <sheetName val="2.8 부재력도(극한)"/>
      <sheetName val="2.9 단면검토"/>
      <sheetName val="2.9.2 벽설계"/>
      <sheetName val="2.10주철근 조립도"/>
      <sheetName val="2.11정착장검토"/>
      <sheetName val="2.12 부재력도(허용)"/>
      <sheetName val="2.13 우각부 보강검토"/>
      <sheetName val="2.14 거더계산"/>
      <sheetName val="2.14.3 거더철근량산정"/>
      <sheetName val="2.14.4 사각기둥설계"/>
      <sheetName val="2.15 사용성검토"/>
      <sheetName val="2.16 부력검토"/>
      <sheetName val="Sheet1"/>
      <sheetName val="토공총괄집계"/>
      <sheetName val="U-TYPE토공"/>
      <sheetName val="교대토공집계"/>
      <sheetName val="교대토공"/>
      <sheetName val="교각토공집계"/>
      <sheetName val="교각토공"/>
      <sheetName val="타공종이월"/>
      <sheetName val="북한강교교대토공집계(1)"/>
      <sheetName val="북한강교시점측교대"/>
      <sheetName val="북한강교교대토공집계(2)"/>
      <sheetName val="북한강교종점측교대"/>
      <sheetName val="용늪교교대토공집계 "/>
      <sheetName val="용늪교시점측교대"/>
      <sheetName val="용늪교종점측교대"/>
      <sheetName val="내역서적용수량"/>
      <sheetName val="부대공자재"/>
      <sheetName val="자재집계표"/>
      <sheetName val="타공정이월"/>
      <sheetName val="표지판설치집계"/>
      <sheetName val="표지판 기초수량"/>
      <sheetName val="표지판기초수량산출근거"/>
      <sheetName val="시선유도시설집계"/>
      <sheetName val="시선유도수량산출"/>
      <sheetName val="차선도색수량집계표"/>
      <sheetName val="차선도색수량근거"/>
      <sheetName val="이단가드레일집계"/>
      <sheetName val="교툥안전시설"/>
      <sheetName val="통전1교-A1토공"/>
      <sheetName val="통전1교-A2토공"/>
      <sheetName val="사천2교-A1토공"/>
      <sheetName val="사천2교-A2토공"/>
      <sheetName val="교대집계"/>
      <sheetName val="laroux"/>
      <sheetName val="내역서"/>
      <sheetName val="총집"/>
      <sheetName val="철근집계"/>
      <sheetName val="관집"/>
      <sheetName val="횡설"/>
      <sheetName val="U형플륨집계"/>
      <sheetName val="플륨관마감"/>
      <sheetName val="플륨관"/>
      <sheetName val="횡배수평균터파기H"/>
      <sheetName val="BOX집계"/>
      <sheetName val="BOX수량"/>
      <sheetName val="잡석"/>
      <sheetName val="옹벽토공"/>
      <sheetName val="옹벽수량"/>
      <sheetName val="연장조서"/>
      <sheetName val="전단"/>
      <sheetName val="전집"/>
      <sheetName val="Sheet2"/>
      <sheetName val="Sheet3"/>
      <sheetName val="부대공집계(옛날)"/>
      <sheetName val="부대공집계표"/>
      <sheetName val="오수공"/>
      <sheetName val="우수공"/>
      <sheetName val="구내배관"/>
      <sheetName val="BYPASS날개벽"/>
      <sheetName val="abut집계"/>
      <sheetName val="상-교대"/>
      <sheetName val="집계표"/>
      <sheetName val="화심2교(전주 시)"/>
      <sheetName val="화심2교(전주 종)"/>
      <sheetName val="화심2교(함양 시)"/>
      <sheetName val="화심2교(함양 종)"/>
      <sheetName val="민목2교(전주 시)"/>
      <sheetName val="민목2교(전주 종)"/>
      <sheetName val="민목2교(함양 시)"/>
      <sheetName val="민목2교(함양 종)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총괄토공집계"/>
      <sheetName val="1 line"/>
      <sheetName val="용수개거 내역수량집계표"/>
      <sheetName val="용수개거연장조서"/>
      <sheetName val="용수개거재료집계표"/>
      <sheetName val="용수개거단위수량"/>
      <sheetName val="AB3400"/>
      <sheetName val="AB3401"/>
      <sheetName val="감독차량비"/>
      <sheetName val="AB3402"/>
      <sheetName val="AB3403"/>
      <sheetName val="터널차량비"/>
      <sheetName val="AB3500"/>
      <sheetName val="부지임대료"/>
      <sheetName val="간지"/>
      <sheetName val="설계내역서"/>
      <sheetName val="TYPE총괄집계표"/>
      <sheetName val="논리시점우측"/>
      <sheetName val="논리시점좌측"/>
      <sheetName val="논리종점우측"/>
      <sheetName val="논리종점좌측"/>
      <sheetName val="가시설공(광장부)"/>
      <sheetName val="Anchor수량"/>
      <sheetName val="MSG"/>
      <sheetName val="MSG (2)"/>
      <sheetName val="SQJ"/>
      <sheetName val="가시설공(시점부)"/>
      <sheetName val="MSG(시점부)"/>
      <sheetName val="SQJ(시점부)"/>
      <sheetName val="단면 (2)"/>
      <sheetName val="INPUT"/>
      <sheetName val="내역적용(전체)"/>
      <sheetName val="터널공총자재693"/>
      <sheetName val="시멘트및골재수랑지계표694"/>
      <sheetName val="콘크리트695"/>
      <sheetName val="총집계표"/>
      <sheetName val="BM개착"/>
      <sheetName val="(3-1)798"/>
      <sheetName val="(3-2)799"/>
      <sheetName val="800"/>
      <sheetName val="801"/>
      <sheetName val="802"/>
      <sheetName val="803"/>
      <sheetName val="(4-1)822"/>
      <sheetName val="(4-2)823"/>
      <sheetName val="824"/>
      <sheetName val="825"/>
      <sheetName val="826"/>
      <sheetName val="827"/>
      <sheetName val="(6-1)872"/>
      <sheetName val="(6-2)873"/>
      <sheetName val="874"/>
      <sheetName val="875"/>
      <sheetName val="876"/>
      <sheetName val="877"/>
      <sheetName val="본선수량총괄집계표"/>
      <sheetName val="토공수량총괄집계표"/>
      <sheetName val="설계설명서"/>
      <sheetName val="물량증감내역"/>
      <sheetName val="자재"/>
      <sheetName val="공사용중기"/>
      <sheetName val="공정표(당)"/>
      <sheetName val="공정표(변)"/>
      <sheetName val="표지-1"/>
      <sheetName val="집계표(총괄)"/>
      <sheetName val="집계표(토목)"/>
      <sheetName val="제잡비산출근거"/>
      <sheetName val="1공구(내역서)"/>
      <sheetName val="관급(1공구 )"/>
      <sheetName val="2-1공구"/>
      <sheetName val="2-2공구"/>
      <sheetName val="관급(2공구)"/>
      <sheetName val="건축(재경비)"/>
      <sheetName val="건축갑"/>
      <sheetName val="건축"/>
      <sheetName val="기계(재경비)"/>
      <sheetName val="기계갑"/>
      <sheetName val="기계설비"/>
      <sheetName val="집계표(토목,비목별)"/>
      <sheetName val="표지(K1)"/>
      <sheetName val="집계표(K1,토목)"/>
      <sheetName val="1공구(K1)"/>
      <sheetName val="집계표(K1,2공구)"/>
      <sheetName val="집계표(K1,건축)"/>
      <sheetName val="집계표(K1,기계)"/>
      <sheetName val="표지(K2)"/>
      <sheetName val="집계표(K2,토목)"/>
      <sheetName val="1공구(K2)"/>
      <sheetName val="집계표(K2,2공구)"/>
      <sheetName val="집계표(K2,건축)"/>
      <sheetName val="집계표(K2,기계)"/>
      <sheetName val="표지 (2)"/>
      <sheetName val="예정공정표"/>
      <sheetName val="공사일보(4월1일)"/>
      <sheetName val="공사일보(4월2일)"/>
      <sheetName val="공사일보(4월3일)"/>
      <sheetName val="공사일보(4월4일)"/>
      <sheetName val="공사일보(4월5일)"/>
      <sheetName val="공사일보(4월6일)"/>
      <sheetName val="공사일보(4월7일)"/>
      <sheetName val="공사일보(4월8일)"/>
      <sheetName val="공사일보(4월9일)"/>
      <sheetName val="공사일보(4월10일)"/>
      <sheetName val="공사일보(4월11일)"/>
      <sheetName val="공사일보(4월12일)"/>
      <sheetName val="공사일보(4월13일)"/>
      <sheetName val="공사일보(4월14일)"/>
      <sheetName val="공사일보(4월15일)"/>
      <sheetName val="공사일보(4월16일)"/>
      <sheetName val="공사일보(4월17일)"/>
      <sheetName val="공사일보(4월18일)"/>
      <sheetName val="공사일보(4월19일)"/>
      <sheetName val="공사일보(4월20일)"/>
      <sheetName val="공사일보(4월21일)"/>
      <sheetName val="공사일보(4월22일)"/>
      <sheetName val="공사일보(4월23일)"/>
      <sheetName val="공사일보(4월24일)"/>
      <sheetName val="공사일보(4월25일)"/>
      <sheetName val="공사일보(4월26일)"/>
      <sheetName val="공사일보(4월27일)"/>
      <sheetName val="공사일보(4월28일)"/>
      <sheetName val="공사일보(4월29일)"/>
      <sheetName val="공사일보(4월30일)"/>
      <sheetName val="설계변경내용"/>
      <sheetName val="토목공사(수량증감대비표)"/>
      <sheetName val="1공구(수량증감대비표)"/>
      <sheetName val="단가조견표"/>
      <sheetName val="주요물량,자재"/>
      <sheetName val="공사기간,변경조건"/>
      <sheetName val="공정표(변경)"/>
      <sheetName val="표지-1 (2)"/>
      <sheetName val="표지-1 (3)"/>
      <sheetName val="내역갑"/>
      <sheetName val="산출내역"/>
      <sheetName val="내역"/>
      <sheetName val="관급자재대,보상비"/>
      <sheetName val="보상비"/>
      <sheetName val="교대수량집계표"/>
      <sheetName val="교대수량"/>
      <sheetName val="남양내역"/>
      <sheetName val="갑"/>
      <sheetName val="변경개요1"/>
      <sheetName val="갑 (1)"/>
      <sheetName val="원가계산서"/>
      <sheetName val="공종별집계표"/>
      <sheetName val="갑지 (2)"/>
      <sheetName val="공량서(옥외방범)"/>
      <sheetName val="단가조사서"/>
      <sheetName val="단가조사서 (업체)"/>
      <sheetName val="갑지 (3)"/>
      <sheetName val="자재총괄(증감)"/>
      <sheetName val="폐수처리장(변경)"/>
      <sheetName val="폐수처리장 (기존)"/>
      <sheetName val="갑지 (4)"/>
      <sheetName val="도면"/>
      <sheetName val="토공집계표"/>
      <sheetName val="구조물깨기수량집계"/>
      <sheetName val="교량깨기"/>
      <sheetName val="기본DATA"/>
      <sheetName val="요율"/>
      <sheetName val="당진1,2호기전선관설치및접지4차공사내역서-을지"/>
      <sheetName val="BOQ(전체)"/>
      <sheetName val="간선계산"/>
      <sheetName val="실행내역"/>
      <sheetName val="집 계 표"/>
      <sheetName val="기계내역"/>
      <sheetName val="사  업  비  수  지  예  산  서"/>
      <sheetName val="맨홀수량산출"/>
      <sheetName val="1호인버트수량"/>
      <sheetName val="CABLE SIZE-3"/>
      <sheetName val="일위대가(계측기설치)"/>
      <sheetName val="정렬"/>
      <sheetName val="대전-교대(A1-A2)"/>
      <sheetName val="#REF"/>
      <sheetName val="전체제잡비"/>
      <sheetName val="편입토지조서"/>
      <sheetName val="가로등내역서"/>
      <sheetName val="BID"/>
      <sheetName val="3.바닥판설계"/>
      <sheetName val="입찰안"/>
      <sheetName val="도급대실행대비표"/>
      <sheetName val="수량집계표"/>
      <sheetName val="산출근거"/>
      <sheetName val="산수배수"/>
      <sheetName val="000000"/>
      <sheetName val="시점부"/>
      <sheetName val="시점부토적표"/>
      <sheetName val="종점부"/>
      <sheetName val="종점부토적표"/>
      <sheetName val="绑ꣃ˞짛༏濼殃恸䁍◣"/>
      <sheetName val="전체_1설계"/>
      <sheetName val="투찰"/>
      <sheetName val="apt수량"/>
      <sheetName val="성서방향-교대(A2)"/>
      <sheetName val="B(함)일반수량"/>
      <sheetName val="현황산출서"/>
      <sheetName val="적용토목"/>
      <sheetName val="배수공"/>
      <sheetName val="조명시설"/>
      <sheetName val="ABUT수량-A1"/>
      <sheetName val="단면가정"/>
      <sheetName val="SLIDES"/>
      <sheetName val="도장수량(하1)"/>
      <sheetName val="주형"/>
      <sheetName val="6.교좌면보강"/>
      <sheetName val="골재산출"/>
      <sheetName val="시설수량표"/>
      <sheetName val="Sheet15"/>
      <sheetName val="전입"/>
      <sheetName val="위치조서"/>
      <sheetName val="type-F"/>
      <sheetName val="["/>
      <sheetName val="1.취수장"/>
      <sheetName val="유동표"/>
      <sheetName val="VXXXXXXX"/>
      <sheetName val="(C)원내역"/>
      <sheetName val="자재단가비교표"/>
      <sheetName val="앉음벽 (2)"/>
      <sheetName val="기초공"/>
      <sheetName val="기둥(원형)"/>
      <sheetName val="산출근거1"/>
      <sheetName val="공주-교대(A1)"/>
      <sheetName val="날개벽"/>
      <sheetName val="용늪교종점측교대_x0000__x0009_ӐЀ_x0004_"/>
      <sheetName val="용늪교종점측교대_x0000__x0000__x0000__x"/>
      <sheetName val="장문교(대전)"/>
      <sheetName val="진주방향"/>
      <sheetName val="마산방향"/>
      <sheetName val="마산방향철근집계"/>
      <sheetName val="하수급견적대비"/>
      <sheetName val="수량명세서"/>
      <sheetName val="기초코드"/>
      <sheetName val="소방"/>
      <sheetName val="포장복구집계"/>
      <sheetName val="6공구(당초)"/>
      <sheetName val="I一般比"/>
      <sheetName val="설직재-1"/>
      <sheetName val="N賃率-職"/>
      <sheetName val="제직재"/>
      <sheetName val="품셈"/>
      <sheetName val="전기일위목록"/>
      <sheetName val="연결임시"/>
      <sheetName val="건축내역"/>
      <sheetName val="플랜트 설치"/>
      <sheetName val="기자재비"/>
      <sheetName val="수로교총재료집계"/>
      <sheetName val="공사비예산서(토목분)"/>
      <sheetName val="TEL"/>
      <sheetName val="BLOCK-1"/>
      <sheetName val="부대내역"/>
      <sheetName val="단위단가"/>
      <sheetName val="B2BERP"/>
      <sheetName val="전차선로 물량표"/>
      <sheetName val="변화치수"/>
      <sheetName val="B부대공"/>
      <sheetName val="산출내역서집계표"/>
      <sheetName val="교각계산"/>
      <sheetName val="공사비집계"/>
      <sheetName val="준검 내역서"/>
      <sheetName val="공사수행방안"/>
      <sheetName val="시멘트"/>
      <sheetName val="품셈TABLE"/>
      <sheetName val="물가시세"/>
      <sheetName val="노임단가"/>
      <sheetName val="일위"/>
      <sheetName val="봉양~조차장간고하개명(신설)"/>
      <sheetName val="8설7발"/>
      <sheetName val="공사일보(4월11탬גּ"/>
      <sheetName val="상행-교대(A1-A2)"/>
      <sheetName val="A-4"/>
      <sheetName val="원본"/>
      <sheetName val="JUCKEYK"/>
      <sheetName val="인사자료총집계"/>
      <sheetName val="가정단면"/>
      <sheetName val="총괄표"/>
      <sheetName val="설계명세서"/>
      <sheetName val="토목"/>
      <sheetName val="양수장구조물총"/>
      <sheetName val="양수장토공총"/>
      <sheetName val="기계경비"/>
      <sheetName val="2.8 부재_xffff_도(_xffff_한)"/>
      <sheetName val="2._xffff_.2 벽설계"/>
      <sheetName val="암거 제원표"/>
      <sheetName val="DATE"/>
      <sheetName val="변수값"/>
      <sheetName val="중기상차"/>
      <sheetName val="AS복구"/>
      <sheetName val="중기터파기"/>
      <sheetName val="공작물조직표(용배수)"/>
      <sheetName val="공내역"/>
      <sheetName val="공통단가"/>
      <sheetName val="상수도토공집계표"/>
      <sheetName val="자재일람"/>
      <sheetName val="VXXXX"/>
      <sheetName val="명세표지"/>
      <sheetName val="명세서"/>
      <sheetName val="총집계"/>
      <sheetName val="진출콘크.푸집"/>
      <sheetName val="진출철집"/>
      <sheetName val="&lt;접속집계&gt;"/>
      <sheetName val="접속철"/>
      <sheetName val="AP슬래브"/>
      <sheetName val="전기맨홀자재집"/>
      <sheetName val="전기맨홀콘.거푸집총집 "/>
      <sheetName val="전기맨홀철근총집"/>
      <sheetName val="남양시작동자105노65기1.3화1.2"/>
      <sheetName val="터파기및재료"/>
      <sheetName val="공사비내역"/>
      <sheetName val="기둥"/>
      <sheetName val="저판(버림100)"/>
      <sheetName val="자재단가"/>
      <sheetName val="포장공"/>
      <sheetName val="지급자재"/>
      <sheetName val="포장공사"/>
      <sheetName val="단가조사"/>
      <sheetName val="교대(당진방향)삁세집계(A2)"/>
      <sheetName val="Q형플륨집계"/>
      <sheetName val="공사일보_x0008_4월25일)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  <sheetName val="교각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둥(원형)"/>
      <sheetName val="기둥(원형)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ABUT수량-A1"/>
      <sheetName val="ABUT수량-A1"/>
      <sheetName val="ABUT수량-A1"/>
      <sheetName val="ABUT수량-A1"/>
      <sheetName val="ABUT수량-A1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COL"/>
      <sheetName val="COL-T"/>
      <sheetName val="저판(버림100)"/>
      <sheetName val="기둥"/>
      <sheetName val="COPING"/>
      <sheetName val="토공 (1단)"/>
      <sheetName val="기둥부"/>
      <sheetName val="설계설명서"/>
      <sheetName val="설계변경내용"/>
      <sheetName val="토목공사(수량증감대비표)"/>
      <sheetName val="1공구(수량증감대비표)"/>
      <sheetName val="단가조견표"/>
      <sheetName val="기둥(원형)"/>
      <sheetName val="PIER2"/>
      <sheetName val="3련 BOX"/>
      <sheetName val="JUCK"/>
      <sheetName val="설계조건"/>
      <sheetName val="1-1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view="pageBreakPreview" zoomScaleNormal="100" zoomScaleSheetLayoutView="100" workbookViewId="0">
      <selection activeCell="M25" sqref="M25"/>
    </sheetView>
  </sheetViews>
  <sheetFormatPr defaultColWidth="9" defaultRowHeight="15" customHeight="1" x14ac:dyDescent="0.3"/>
  <cols>
    <col min="1" max="11" width="11.25" style="23" customWidth="1"/>
    <col min="12" max="16384" width="9" style="23"/>
  </cols>
  <sheetData>
    <row r="1" spans="1:11" ht="15" customHeight="1" x14ac:dyDescent="0.15">
      <c r="A1" s="20"/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15" customHeight="1" x14ac:dyDescent="0.15">
      <c r="A2" s="24"/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15" customHeight="1" x14ac:dyDescent="0.15">
      <c r="A3" s="24"/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ht="15" customHeight="1" x14ac:dyDescent="0.15">
      <c r="A4" s="24"/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1" ht="15" customHeight="1" x14ac:dyDescent="0.15">
      <c r="A5" s="24"/>
      <c r="B5" s="25"/>
      <c r="C5" s="43" t="s">
        <v>105</v>
      </c>
      <c r="D5" s="43"/>
      <c r="E5" s="43"/>
      <c r="F5" s="43"/>
      <c r="G5" s="43"/>
      <c r="H5" s="43"/>
      <c r="I5" s="43"/>
      <c r="J5" s="25"/>
      <c r="K5" s="26"/>
    </row>
    <row r="6" spans="1:11" ht="15" customHeight="1" x14ac:dyDescent="0.15">
      <c r="A6" s="24"/>
      <c r="B6" s="25"/>
      <c r="C6" s="43"/>
      <c r="D6" s="43"/>
      <c r="E6" s="43"/>
      <c r="F6" s="43"/>
      <c r="G6" s="43"/>
      <c r="H6" s="43"/>
      <c r="I6" s="43"/>
      <c r="J6" s="25"/>
      <c r="K6" s="26"/>
    </row>
    <row r="7" spans="1:11" ht="15" customHeight="1" x14ac:dyDescent="0.15">
      <c r="A7" s="24"/>
      <c r="B7" s="25"/>
      <c r="C7" s="43"/>
      <c r="D7" s="43"/>
      <c r="E7" s="43"/>
      <c r="F7" s="43"/>
      <c r="G7" s="43"/>
      <c r="H7" s="43"/>
      <c r="I7" s="43"/>
      <c r="J7" s="25"/>
      <c r="K7" s="26"/>
    </row>
    <row r="8" spans="1:11" ht="15" customHeight="1" x14ac:dyDescent="0.15">
      <c r="A8" s="24"/>
      <c r="B8" s="25"/>
      <c r="C8" s="43"/>
      <c r="D8" s="43"/>
      <c r="E8" s="43"/>
      <c r="F8" s="43"/>
      <c r="G8" s="43"/>
      <c r="H8" s="43"/>
      <c r="I8" s="43"/>
      <c r="J8" s="25"/>
      <c r="K8" s="26"/>
    </row>
    <row r="9" spans="1:11" ht="15" customHeight="1" x14ac:dyDescent="0.15">
      <c r="A9" s="24"/>
      <c r="B9" s="25"/>
      <c r="C9" s="43"/>
      <c r="D9" s="43"/>
      <c r="E9" s="43"/>
      <c r="F9" s="43"/>
      <c r="G9" s="43"/>
      <c r="H9" s="43"/>
      <c r="I9" s="43"/>
      <c r="J9" s="25"/>
      <c r="K9" s="26"/>
    </row>
    <row r="10" spans="1:11" ht="15" customHeight="1" x14ac:dyDescent="0.15">
      <c r="A10" s="24"/>
      <c r="B10" s="25"/>
      <c r="C10" s="43"/>
      <c r="D10" s="43"/>
      <c r="E10" s="43"/>
      <c r="F10" s="43"/>
      <c r="G10" s="43"/>
      <c r="H10" s="43"/>
      <c r="I10" s="43"/>
      <c r="J10" s="25"/>
      <c r="K10" s="26"/>
    </row>
    <row r="11" spans="1:11" ht="15" customHeight="1" x14ac:dyDescent="0.15">
      <c r="A11" s="24"/>
      <c r="B11" s="25"/>
      <c r="C11" s="43"/>
      <c r="D11" s="43"/>
      <c r="E11" s="43"/>
      <c r="F11" s="43"/>
      <c r="G11" s="43"/>
      <c r="H11" s="43"/>
      <c r="I11" s="43"/>
      <c r="J11" s="25"/>
      <c r="K11" s="26"/>
    </row>
    <row r="12" spans="1:11" ht="15" customHeight="1" x14ac:dyDescent="0.1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1" ht="15" customHeight="1" x14ac:dyDescent="0.15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11" ht="15" customHeight="1" x14ac:dyDescent="0.15">
      <c r="A14" s="24"/>
      <c r="B14" s="25"/>
      <c r="C14" s="25"/>
      <c r="D14" s="27"/>
      <c r="E14" s="27"/>
      <c r="F14" s="27"/>
      <c r="G14" s="27"/>
      <c r="H14" s="27"/>
      <c r="I14" s="27"/>
      <c r="J14" s="25"/>
      <c r="K14" s="26"/>
    </row>
    <row r="15" spans="1:11" ht="15" customHeight="1" x14ac:dyDescent="0.15">
      <c r="A15" s="24"/>
      <c r="B15" s="25"/>
      <c r="C15" s="25"/>
      <c r="D15" s="27"/>
      <c r="E15" s="27"/>
      <c r="F15" s="27"/>
      <c r="G15" s="27"/>
      <c r="H15" s="27"/>
      <c r="I15" s="27"/>
      <c r="J15" s="25"/>
      <c r="K15" s="26"/>
    </row>
    <row r="16" spans="1:11" ht="15" customHeight="1" x14ac:dyDescent="0.1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1" ht="15" customHeight="1" x14ac:dyDescent="0.1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6"/>
    </row>
    <row r="18" spans="1:11" ht="15" customHeight="1" x14ac:dyDescent="0.3">
      <c r="A18" s="44" t="s">
        <v>36</v>
      </c>
      <c r="B18" s="45"/>
      <c r="C18" s="45"/>
      <c r="D18" s="45"/>
      <c r="E18" s="45"/>
      <c r="F18" s="45"/>
      <c r="G18" s="45"/>
      <c r="H18" s="45"/>
      <c r="I18" s="45"/>
      <c r="J18" s="45"/>
      <c r="K18" s="46"/>
    </row>
    <row r="19" spans="1:11" ht="15" customHeight="1" x14ac:dyDescent="0.3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6"/>
    </row>
    <row r="20" spans="1:11" ht="15" customHeight="1" x14ac:dyDescent="0.3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6"/>
    </row>
    <row r="21" spans="1:11" ht="1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6"/>
    </row>
    <row r="22" spans="1:11" ht="15" customHeight="1" x14ac:dyDescent="0.1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6"/>
    </row>
    <row r="23" spans="1:11" ht="15" customHeight="1" x14ac:dyDescent="0.1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6"/>
    </row>
    <row r="24" spans="1:11" ht="1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6"/>
    </row>
    <row r="25" spans="1:11" ht="15" customHeight="1" x14ac:dyDescent="0.15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6"/>
    </row>
    <row r="26" spans="1:11" ht="15" customHeight="1" x14ac:dyDescent="0.1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6"/>
    </row>
    <row r="27" spans="1:11" ht="15" customHeight="1" x14ac:dyDescent="0.15">
      <c r="A27" s="24"/>
      <c r="B27" s="25"/>
      <c r="C27" s="47"/>
      <c r="D27" s="47"/>
      <c r="E27" s="47"/>
      <c r="F27" s="47"/>
      <c r="G27" s="47"/>
      <c r="H27" s="47"/>
      <c r="I27" s="47"/>
      <c r="J27" s="25"/>
      <c r="K27" s="26"/>
    </row>
    <row r="28" spans="1:11" ht="15" customHeight="1" x14ac:dyDescent="0.15">
      <c r="A28" s="24"/>
      <c r="B28" s="25"/>
      <c r="C28" s="47"/>
      <c r="D28" s="47"/>
      <c r="E28" s="47"/>
      <c r="F28" s="47"/>
      <c r="G28" s="47"/>
      <c r="H28" s="47"/>
      <c r="I28" s="47"/>
      <c r="J28" s="25"/>
      <c r="K28" s="26"/>
    </row>
    <row r="29" spans="1:11" ht="15" customHeight="1" x14ac:dyDescent="0.15">
      <c r="A29" s="24"/>
      <c r="B29" s="25"/>
      <c r="C29" s="28"/>
      <c r="D29" s="28"/>
      <c r="E29" s="28"/>
      <c r="F29" s="28"/>
      <c r="G29" s="28"/>
      <c r="H29" s="28"/>
      <c r="I29" s="28"/>
      <c r="J29" s="25"/>
      <c r="K29" s="26"/>
    </row>
    <row r="30" spans="1:11" ht="15" customHeight="1" x14ac:dyDescent="0.15">
      <c r="A30" s="24"/>
      <c r="B30" s="25"/>
      <c r="C30" s="28"/>
      <c r="D30" s="28"/>
      <c r="E30" s="28"/>
      <c r="F30" s="28"/>
      <c r="G30" s="28"/>
      <c r="H30" s="28"/>
      <c r="I30" s="28"/>
      <c r="J30" s="25"/>
      <c r="K30" s="26"/>
    </row>
    <row r="31" spans="1:11" ht="15" customHeight="1" x14ac:dyDescent="0.15">
      <c r="A31" s="24"/>
      <c r="B31" s="25"/>
      <c r="C31" s="28"/>
      <c r="D31" s="28"/>
      <c r="E31" s="28"/>
      <c r="F31" s="28"/>
      <c r="G31" s="28"/>
      <c r="H31" s="28"/>
      <c r="I31" s="28"/>
      <c r="J31" s="25"/>
      <c r="K31" s="26"/>
    </row>
    <row r="32" spans="1:11" ht="15" customHeight="1" x14ac:dyDescent="0.15">
      <c r="A32" s="24"/>
      <c r="B32" s="25"/>
      <c r="C32" s="28"/>
      <c r="D32" s="28"/>
      <c r="E32" s="28"/>
      <c r="F32" s="28"/>
      <c r="G32" s="28"/>
      <c r="H32" s="28"/>
      <c r="I32" s="28"/>
      <c r="J32" s="25"/>
      <c r="K32" s="26"/>
    </row>
    <row r="33" spans="1:11" ht="15" customHeight="1" x14ac:dyDescent="0.15">
      <c r="A33" s="29"/>
      <c r="B33" s="30"/>
      <c r="C33" s="31"/>
      <c r="D33" s="31"/>
      <c r="E33" s="31"/>
      <c r="F33" s="31"/>
      <c r="G33" s="31"/>
      <c r="H33" s="31"/>
      <c r="I33" s="31"/>
      <c r="J33" s="30"/>
      <c r="K33" s="32"/>
    </row>
  </sheetData>
  <mergeCells count="3">
    <mergeCell ref="C5:I11"/>
    <mergeCell ref="A18:K20"/>
    <mergeCell ref="C27:I28"/>
  </mergeCells>
  <phoneticPr fontId="15" type="noConversion"/>
  <pageMargins left="0.69972223043441772" right="0.69972223043441772" top="0.75" bottom="0.75" header="0.30000001192092896" footer="0.30000001192092896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9"/>
  <sheetViews>
    <sheetView view="pageBreakPreview" topLeftCell="B1" zoomScaleNormal="100" zoomScaleSheetLayoutView="100" workbookViewId="0">
      <selection activeCell="B2" sqref="B2:E2"/>
    </sheetView>
  </sheetViews>
  <sheetFormatPr defaultColWidth="9" defaultRowHeight="16.5" x14ac:dyDescent="0.3"/>
  <cols>
    <col min="1" max="1" width="0" hidden="1" customWidth="1"/>
    <col min="2" max="3" width="4.625" customWidth="1"/>
    <col min="4" max="4" width="35.5" customWidth="1"/>
    <col min="5" max="5" width="25.625" customWidth="1"/>
    <col min="6" max="6" width="60.5" customWidth="1"/>
    <col min="7" max="7" width="30.625" customWidth="1"/>
  </cols>
  <sheetData>
    <row r="1" spans="1:7" ht="24" customHeight="1" x14ac:dyDescent="0.3">
      <c r="B1" s="48" t="s">
        <v>57</v>
      </c>
      <c r="C1" s="48"/>
      <c r="D1" s="48"/>
      <c r="E1" s="48"/>
      <c r="F1" s="48"/>
      <c r="G1" s="48"/>
    </row>
    <row r="2" spans="1:7" ht="21.95" customHeight="1" x14ac:dyDescent="0.3">
      <c r="B2" s="49" t="s">
        <v>106</v>
      </c>
      <c r="C2" s="49"/>
      <c r="D2" s="49"/>
      <c r="E2" s="49"/>
      <c r="F2" s="50" t="str">
        <f>" 금액 : "&amp;NUMBERSTRING(E29,1)&amp;"원"&amp;" (\"&amp;TEXT(E29,"#,###")&amp;")"</f>
        <v xml:space="preserve"> 금액 : 영원 (\)</v>
      </c>
      <c r="G2" s="50"/>
    </row>
    <row r="3" spans="1:7" ht="21.95" customHeight="1" x14ac:dyDescent="0.3">
      <c r="B3" s="51" t="s">
        <v>10</v>
      </c>
      <c r="C3" s="51"/>
      <c r="D3" s="51"/>
      <c r="E3" s="9" t="s">
        <v>12</v>
      </c>
      <c r="F3" s="9" t="s">
        <v>7</v>
      </c>
      <c r="G3" s="9" t="s">
        <v>13</v>
      </c>
    </row>
    <row r="4" spans="1:7" ht="21.95" customHeight="1" x14ac:dyDescent="0.3">
      <c r="A4" s="1" t="s">
        <v>74</v>
      </c>
      <c r="B4" s="52" t="s">
        <v>4</v>
      </c>
      <c r="C4" s="52" t="s">
        <v>24</v>
      </c>
      <c r="D4" s="10" t="s">
        <v>61</v>
      </c>
      <c r="E4" s="11">
        <f>공종별집계표!F18</f>
        <v>0</v>
      </c>
      <c r="F4" s="8" t="s">
        <v>93</v>
      </c>
      <c r="G4" s="8" t="s">
        <v>93</v>
      </c>
    </row>
    <row r="5" spans="1:7" ht="21.95" customHeight="1" x14ac:dyDescent="0.3">
      <c r="A5" s="1" t="s">
        <v>89</v>
      </c>
      <c r="B5" s="52"/>
      <c r="C5" s="52"/>
      <c r="D5" s="10" t="s">
        <v>70</v>
      </c>
      <c r="E5" s="11">
        <v>0</v>
      </c>
      <c r="F5" s="8" t="s">
        <v>93</v>
      </c>
      <c r="G5" s="8" t="s">
        <v>93</v>
      </c>
    </row>
    <row r="6" spans="1:7" ht="21.95" customHeight="1" x14ac:dyDescent="0.3">
      <c r="A6" s="1" t="s">
        <v>75</v>
      </c>
      <c r="B6" s="52"/>
      <c r="C6" s="52"/>
      <c r="D6" s="10" t="s">
        <v>23</v>
      </c>
      <c r="E6" s="11"/>
      <c r="F6" s="8" t="s">
        <v>93</v>
      </c>
      <c r="G6" s="8" t="s">
        <v>93</v>
      </c>
    </row>
    <row r="7" spans="1:7" ht="21.95" customHeight="1" x14ac:dyDescent="0.3">
      <c r="A7" s="1" t="s">
        <v>88</v>
      </c>
      <c r="B7" s="52"/>
      <c r="C7" s="52"/>
      <c r="D7" s="10" t="s">
        <v>5</v>
      </c>
      <c r="E7" s="11">
        <f>TRUNC(E4+E5-E6,0)</f>
        <v>0</v>
      </c>
      <c r="F7" s="8" t="s">
        <v>93</v>
      </c>
      <c r="G7" s="8" t="s">
        <v>93</v>
      </c>
    </row>
    <row r="8" spans="1:7" ht="21.95" customHeight="1" x14ac:dyDescent="0.3">
      <c r="A8" s="1" t="s">
        <v>87</v>
      </c>
      <c r="B8" s="52"/>
      <c r="C8" s="52" t="s">
        <v>20</v>
      </c>
      <c r="D8" s="10" t="s">
        <v>64</v>
      </c>
      <c r="E8" s="11">
        <f>공종별집계표!H18</f>
        <v>0</v>
      </c>
      <c r="F8" s="8" t="s">
        <v>93</v>
      </c>
      <c r="G8" s="8" t="s">
        <v>93</v>
      </c>
    </row>
    <row r="9" spans="1:7" ht="21.95" customHeight="1" x14ac:dyDescent="0.3">
      <c r="A9" s="1" t="s">
        <v>83</v>
      </c>
      <c r="B9" s="52"/>
      <c r="C9" s="52"/>
      <c r="D9" s="10" t="s">
        <v>60</v>
      </c>
      <c r="E9" s="11">
        <f>TRUNC(E8*0.125,0)</f>
        <v>0</v>
      </c>
      <c r="F9" s="36" t="s">
        <v>58</v>
      </c>
      <c r="G9" s="8" t="s">
        <v>93</v>
      </c>
    </row>
    <row r="10" spans="1:7" ht="21.95" customHeight="1" x14ac:dyDescent="0.3">
      <c r="A10" s="1" t="s">
        <v>85</v>
      </c>
      <c r="B10" s="52"/>
      <c r="C10" s="52"/>
      <c r="D10" s="10" t="s">
        <v>5</v>
      </c>
      <c r="E10" s="11">
        <f>TRUNC(E8+E9,0)</f>
        <v>0</v>
      </c>
      <c r="F10" s="8" t="s">
        <v>93</v>
      </c>
      <c r="G10" s="8" t="s">
        <v>93</v>
      </c>
    </row>
    <row r="11" spans="1:7" ht="21.95" customHeight="1" x14ac:dyDescent="0.3">
      <c r="A11" s="1" t="s">
        <v>99</v>
      </c>
      <c r="B11" s="52"/>
      <c r="C11" s="52" t="s">
        <v>31</v>
      </c>
      <c r="D11" s="10" t="s">
        <v>68</v>
      </c>
      <c r="E11" s="11">
        <f>공종별집계표!J18</f>
        <v>0</v>
      </c>
      <c r="F11" s="8" t="s">
        <v>93</v>
      </c>
      <c r="G11" s="8" t="s">
        <v>93</v>
      </c>
    </row>
    <row r="12" spans="1:7" ht="21.95" customHeight="1" x14ac:dyDescent="0.3">
      <c r="A12" s="1" t="s">
        <v>73</v>
      </c>
      <c r="B12" s="52"/>
      <c r="C12" s="52"/>
      <c r="D12" s="10" t="s">
        <v>62</v>
      </c>
      <c r="E12" s="11">
        <f>TRUNC(E10*0.0356,0)</f>
        <v>0</v>
      </c>
      <c r="F12" s="35" t="s">
        <v>21</v>
      </c>
      <c r="G12" s="8"/>
    </row>
    <row r="13" spans="1:7" ht="21.95" customHeight="1" x14ac:dyDescent="0.3">
      <c r="A13" s="1" t="s">
        <v>97</v>
      </c>
      <c r="B13" s="52"/>
      <c r="C13" s="52"/>
      <c r="D13" s="10" t="s">
        <v>56</v>
      </c>
      <c r="E13" s="11">
        <f>TRUNC(E10*0.0101,0)</f>
        <v>0</v>
      </c>
      <c r="F13" s="35" t="s">
        <v>28</v>
      </c>
      <c r="G13" s="8"/>
    </row>
    <row r="14" spans="1:7" ht="21.95" customHeight="1" x14ac:dyDescent="0.3">
      <c r="A14" s="1" t="s">
        <v>92</v>
      </c>
      <c r="B14" s="52"/>
      <c r="C14" s="52"/>
      <c r="D14" s="37" t="s">
        <v>29</v>
      </c>
      <c r="E14" s="11"/>
      <c r="F14" s="36"/>
      <c r="G14" s="36" t="s">
        <v>93</v>
      </c>
    </row>
    <row r="15" spans="1:7" ht="21.95" customHeight="1" x14ac:dyDescent="0.3">
      <c r="A15" s="1" t="s">
        <v>92</v>
      </c>
      <c r="B15" s="52"/>
      <c r="C15" s="52"/>
      <c r="D15" s="37" t="s">
        <v>17</v>
      </c>
      <c r="E15" s="11"/>
      <c r="F15" s="36"/>
      <c r="G15" s="36" t="s">
        <v>93</v>
      </c>
    </row>
    <row r="16" spans="1:7" ht="21.95" customHeight="1" x14ac:dyDescent="0.3">
      <c r="A16" s="1" t="s">
        <v>92</v>
      </c>
      <c r="B16" s="52"/>
      <c r="C16" s="52"/>
      <c r="D16" s="37" t="s">
        <v>30</v>
      </c>
      <c r="E16" s="11"/>
      <c r="F16" s="36"/>
      <c r="G16" s="36" t="s">
        <v>93</v>
      </c>
    </row>
    <row r="17" spans="1:7" ht="21.95" customHeight="1" x14ac:dyDescent="0.3">
      <c r="A17" s="1" t="s">
        <v>92</v>
      </c>
      <c r="B17" s="52"/>
      <c r="C17" s="52"/>
      <c r="D17" s="10" t="s">
        <v>11</v>
      </c>
      <c r="E17" s="11"/>
      <c r="F17" s="8"/>
      <c r="G17" s="8" t="s">
        <v>93</v>
      </c>
    </row>
    <row r="18" spans="1:7" ht="21.95" customHeight="1" x14ac:dyDescent="0.3">
      <c r="A18" s="1" t="s">
        <v>96</v>
      </c>
      <c r="B18" s="52"/>
      <c r="C18" s="52"/>
      <c r="D18" s="10" t="s">
        <v>55</v>
      </c>
      <c r="E18" s="11"/>
      <c r="F18" s="8"/>
      <c r="G18" s="8"/>
    </row>
    <row r="19" spans="1:7" ht="21.95" customHeight="1" x14ac:dyDescent="0.3">
      <c r="A19" s="1" t="s">
        <v>84</v>
      </c>
      <c r="B19" s="52"/>
      <c r="C19" s="52"/>
      <c r="D19" s="10" t="s">
        <v>69</v>
      </c>
      <c r="E19" s="11">
        <f>TRUNC(SUM(E7,E10)*0.046)</f>
        <v>0</v>
      </c>
      <c r="F19" s="33" t="s">
        <v>8</v>
      </c>
      <c r="G19" s="8" t="s">
        <v>93</v>
      </c>
    </row>
    <row r="20" spans="1:7" ht="21.95" customHeight="1" x14ac:dyDescent="0.3">
      <c r="A20" s="1" t="s">
        <v>100</v>
      </c>
      <c r="B20" s="52"/>
      <c r="C20" s="52"/>
      <c r="D20" s="10" t="s">
        <v>9</v>
      </c>
      <c r="E20" s="11"/>
      <c r="F20" s="8"/>
      <c r="G20" s="8" t="s">
        <v>93</v>
      </c>
    </row>
    <row r="21" spans="1:7" ht="21.95" customHeight="1" x14ac:dyDescent="0.3">
      <c r="A21" s="1" t="s">
        <v>94</v>
      </c>
      <c r="B21" s="52"/>
      <c r="C21" s="52"/>
      <c r="D21" s="10" t="s">
        <v>5</v>
      </c>
      <c r="E21" s="11">
        <f>TRUNC(E11+E12+E13+E17+E19+E18+E20,0)</f>
        <v>0</v>
      </c>
      <c r="F21" s="8" t="s">
        <v>93</v>
      </c>
      <c r="G21" s="8" t="s">
        <v>93</v>
      </c>
    </row>
    <row r="22" spans="1:7" ht="21.95" customHeight="1" x14ac:dyDescent="0.3">
      <c r="A22" s="1" t="s">
        <v>72</v>
      </c>
      <c r="B22" s="53" t="s">
        <v>14</v>
      </c>
      <c r="C22" s="53"/>
      <c r="D22" s="54"/>
      <c r="E22" s="11">
        <f>TRUNC(E7+E10+E21,0)</f>
        <v>0</v>
      </c>
      <c r="F22" s="8" t="s">
        <v>93</v>
      </c>
      <c r="G22" s="8" t="s">
        <v>93</v>
      </c>
    </row>
    <row r="23" spans="1:7" ht="21.95" customHeight="1" x14ac:dyDescent="0.3">
      <c r="A23" s="1" t="s">
        <v>95</v>
      </c>
      <c r="B23" s="53" t="s">
        <v>63</v>
      </c>
      <c r="C23" s="53"/>
      <c r="D23" s="54"/>
      <c r="E23" s="11">
        <f>TRUNC(E22*0.06,0)</f>
        <v>0</v>
      </c>
      <c r="F23" s="36" t="s">
        <v>46</v>
      </c>
      <c r="G23" s="8" t="s">
        <v>93</v>
      </c>
    </row>
    <row r="24" spans="1:7" ht="21.95" customHeight="1" x14ac:dyDescent="0.3">
      <c r="A24" s="1" t="s">
        <v>77</v>
      </c>
      <c r="B24" s="53" t="s">
        <v>2</v>
      </c>
      <c r="C24" s="53"/>
      <c r="D24" s="54"/>
      <c r="E24" s="11">
        <f>TRUNC((E10+E21+E23)*0.1,0)</f>
        <v>0</v>
      </c>
      <c r="F24" s="36" t="s">
        <v>37</v>
      </c>
      <c r="G24" s="8" t="s">
        <v>93</v>
      </c>
    </row>
    <row r="25" spans="1:7" ht="21.95" hidden="1" customHeight="1" x14ac:dyDescent="0.3">
      <c r="A25" s="1" t="s">
        <v>76</v>
      </c>
      <c r="B25" s="53" t="s">
        <v>25</v>
      </c>
      <c r="C25" s="53"/>
      <c r="D25" s="54"/>
      <c r="E25" s="11"/>
      <c r="F25" s="8" t="s">
        <v>93</v>
      </c>
      <c r="G25" s="8" t="s">
        <v>93</v>
      </c>
    </row>
    <row r="26" spans="1:7" ht="21.95" customHeight="1" x14ac:dyDescent="0.3">
      <c r="A26" s="1" t="s">
        <v>91</v>
      </c>
      <c r="B26" s="53" t="s">
        <v>67</v>
      </c>
      <c r="C26" s="53"/>
      <c r="D26" s="54"/>
      <c r="E26" s="42">
        <f>TRUNC(E22+E23+E24+E25,0)</f>
        <v>0</v>
      </c>
      <c r="F26" s="8" t="s">
        <v>93</v>
      </c>
      <c r="G26" s="8" t="s">
        <v>93</v>
      </c>
    </row>
    <row r="27" spans="1:7" ht="21.95" customHeight="1" x14ac:dyDescent="0.3">
      <c r="A27" s="1" t="s">
        <v>102</v>
      </c>
      <c r="B27" s="53" t="s">
        <v>66</v>
      </c>
      <c r="C27" s="53"/>
      <c r="D27" s="54"/>
      <c r="E27" s="42">
        <f>TRUNC(E26*0.1,0)</f>
        <v>0</v>
      </c>
      <c r="F27" s="8" t="s">
        <v>22</v>
      </c>
      <c r="G27" s="8" t="s">
        <v>93</v>
      </c>
    </row>
    <row r="28" spans="1:7" ht="21.95" customHeight="1" x14ac:dyDescent="0.3">
      <c r="A28" s="1" t="s">
        <v>82</v>
      </c>
      <c r="B28" s="53" t="s">
        <v>59</v>
      </c>
      <c r="C28" s="53"/>
      <c r="D28" s="54"/>
      <c r="E28" s="42">
        <f>TRUNC(E26+E27,0)</f>
        <v>0</v>
      </c>
      <c r="F28" s="8" t="s">
        <v>93</v>
      </c>
      <c r="G28" s="8" t="s">
        <v>93</v>
      </c>
    </row>
    <row r="29" spans="1:7" ht="21.95" customHeight="1" x14ac:dyDescent="0.3">
      <c r="A29" s="1" t="s">
        <v>98</v>
      </c>
      <c r="B29" s="53" t="s">
        <v>65</v>
      </c>
      <c r="C29" s="53"/>
      <c r="D29" s="54"/>
      <c r="E29" s="11"/>
      <c r="F29" s="8" t="s">
        <v>40</v>
      </c>
      <c r="G29" s="8" t="s">
        <v>93</v>
      </c>
    </row>
  </sheetData>
  <mergeCells count="16">
    <mergeCell ref="B27:D27"/>
    <mergeCell ref="B28:D28"/>
    <mergeCell ref="B29:D29"/>
    <mergeCell ref="B22:D22"/>
    <mergeCell ref="B23:D23"/>
    <mergeCell ref="B24:D24"/>
    <mergeCell ref="B25:D25"/>
    <mergeCell ref="B26:D26"/>
    <mergeCell ref="B1:G1"/>
    <mergeCell ref="B2:E2"/>
    <mergeCell ref="F2:G2"/>
    <mergeCell ref="B3:D3"/>
    <mergeCell ref="B4:B21"/>
    <mergeCell ref="C4:C7"/>
    <mergeCell ref="C8:C10"/>
    <mergeCell ref="C11:C21"/>
  </mergeCells>
  <phoneticPr fontId="15" type="noConversion"/>
  <pageMargins left="0.39347222447395325" right="0.39347222447395325" top="0.39347222447395325" bottom="0.39347222447395325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8"/>
  <sheetViews>
    <sheetView view="pageBreakPreview" zoomScaleNormal="100" zoomScaleSheetLayoutView="100" workbookViewId="0">
      <selection activeCell="A9" sqref="A9"/>
    </sheetView>
  </sheetViews>
  <sheetFormatPr defaultColWidth="9" defaultRowHeight="16.5" x14ac:dyDescent="0.3"/>
  <cols>
    <col min="1" max="1" width="40.625" customWidth="1"/>
    <col min="2" max="2" width="20.5" customWidth="1"/>
    <col min="3" max="4" width="4.625" customWidth="1"/>
    <col min="5" max="12" width="13.625" customWidth="1"/>
    <col min="13" max="13" width="12.625" customWidth="1"/>
  </cols>
  <sheetData>
    <row r="1" spans="1:13" ht="30" customHeight="1" x14ac:dyDescent="0.3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9.5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0" customHeight="1" x14ac:dyDescent="0.3">
      <c r="A3" s="57" t="s">
        <v>34</v>
      </c>
      <c r="B3" s="57" t="s">
        <v>16</v>
      </c>
      <c r="C3" s="57" t="s">
        <v>80</v>
      </c>
      <c r="D3" s="57" t="s">
        <v>81</v>
      </c>
      <c r="E3" s="57" t="s">
        <v>44</v>
      </c>
      <c r="F3" s="57"/>
      <c r="G3" s="57" t="s">
        <v>49</v>
      </c>
      <c r="H3" s="57"/>
      <c r="I3" s="57" t="s">
        <v>33</v>
      </c>
      <c r="J3" s="57"/>
      <c r="K3" s="57" t="s">
        <v>15</v>
      </c>
      <c r="L3" s="57"/>
      <c r="M3" s="57" t="s">
        <v>52</v>
      </c>
    </row>
    <row r="4" spans="1:13" ht="30" customHeight="1" x14ac:dyDescent="0.3">
      <c r="A4" s="58"/>
      <c r="B4" s="58"/>
      <c r="C4" s="58"/>
      <c r="D4" s="58"/>
      <c r="E4" s="3" t="s">
        <v>47</v>
      </c>
      <c r="F4" s="3" t="s">
        <v>41</v>
      </c>
      <c r="G4" s="3" t="s">
        <v>47</v>
      </c>
      <c r="H4" s="3" t="s">
        <v>41</v>
      </c>
      <c r="I4" s="3" t="s">
        <v>47</v>
      </c>
      <c r="J4" s="3" t="s">
        <v>41</v>
      </c>
      <c r="K4" s="3" t="s">
        <v>47</v>
      </c>
      <c r="L4" s="3" t="s">
        <v>41</v>
      </c>
      <c r="M4" s="58"/>
    </row>
    <row r="5" spans="1:13" s="41" customFormat="1" ht="30" customHeight="1" x14ac:dyDescent="0.3">
      <c r="A5" s="38" t="s">
        <v>107</v>
      </c>
      <c r="B5" s="38" t="s">
        <v>93</v>
      </c>
      <c r="C5" s="34" t="s">
        <v>78</v>
      </c>
      <c r="D5" s="39">
        <v>1</v>
      </c>
      <c r="E5" s="40">
        <f>F6+F14+F15+F16</f>
        <v>0</v>
      </c>
      <c r="F5" s="40">
        <f>E5*D5</f>
        <v>0</v>
      </c>
      <c r="G5" s="40">
        <f>H6+H14+H15+H16</f>
        <v>0</v>
      </c>
      <c r="H5" s="40">
        <f>G5*D5</f>
        <v>0</v>
      </c>
      <c r="I5" s="40">
        <f>J6+J14+J15+J16</f>
        <v>0</v>
      </c>
      <c r="J5" s="40">
        <f>I5*D5</f>
        <v>0</v>
      </c>
      <c r="K5" s="40">
        <f t="shared" ref="K5:L13" si="0">E5+G5+I5</f>
        <v>0</v>
      </c>
      <c r="L5" s="40">
        <f t="shared" si="0"/>
        <v>0</v>
      </c>
      <c r="M5" s="38" t="s">
        <v>93</v>
      </c>
    </row>
    <row r="6" spans="1:13" ht="30" customHeight="1" x14ac:dyDescent="0.3">
      <c r="A6" s="4" t="str">
        <f>공종별내역서!A4</f>
        <v>1. 유원대학교</v>
      </c>
      <c r="B6" s="4" t="s">
        <v>93</v>
      </c>
      <c r="C6" s="14" t="s">
        <v>78</v>
      </c>
      <c r="D6" s="5">
        <v>1</v>
      </c>
      <c r="E6" s="6">
        <f>공종별내역서!F24</f>
        <v>0</v>
      </c>
      <c r="F6" s="6">
        <f>E6*D6</f>
        <v>0</v>
      </c>
      <c r="G6" s="6">
        <f>공종별내역서!H24</f>
        <v>0</v>
      </c>
      <c r="H6" s="6">
        <f>G6*D6</f>
        <v>0</v>
      </c>
      <c r="I6" s="6">
        <f>공종별내역서!J24</f>
        <v>0</v>
      </c>
      <c r="J6" s="6">
        <f>I6*D6</f>
        <v>0</v>
      </c>
      <c r="K6" s="6">
        <f t="shared" si="0"/>
        <v>0</v>
      </c>
      <c r="L6" s="6">
        <f t="shared" si="0"/>
        <v>0</v>
      </c>
      <c r="M6" s="4" t="s">
        <v>93</v>
      </c>
    </row>
    <row r="7" spans="1:13" ht="30" customHeight="1" x14ac:dyDescent="0.3">
      <c r="A7" s="4"/>
      <c r="B7" s="4" t="s">
        <v>93</v>
      </c>
      <c r="C7" s="14" t="s">
        <v>93</v>
      </c>
      <c r="D7" s="12"/>
      <c r="E7" s="6"/>
      <c r="F7" s="6">
        <f t="shared" ref="F7:F13" si="1">E7*D7</f>
        <v>0</v>
      </c>
      <c r="G7" s="6"/>
      <c r="H7" s="6">
        <f t="shared" ref="H7:H13" si="2">G7*D7</f>
        <v>0</v>
      </c>
      <c r="I7" s="6"/>
      <c r="J7" s="6">
        <f t="shared" ref="J7:J13" si="3">I7*D7</f>
        <v>0</v>
      </c>
      <c r="K7" s="6">
        <f t="shared" si="0"/>
        <v>0</v>
      </c>
      <c r="L7" s="6">
        <f t="shared" si="0"/>
        <v>0</v>
      </c>
      <c r="M7" s="4" t="s">
        <v>93</v>
      </c>
    </row>
    <row r="8" spans="1:13" ht="30" customHeight="1" x14ac:dyDescent="0.3">
      <c r="A8" s="4"/>
      <c r="B8" s="4" t="s">
        <v>93</v>
      </c>
      <c r="C8" s="14" t="s">
        <v>93</v>
      </c>
      <c r="D8" s="12"/>
      <c r="E8" s="6"/>
      <c r="F8" s="6">
        <f t="shared" si="1"/>
        <v>0</v>
      </c>
      <c r="G8" s="6"/>
      <c r="H8" s="6">
        <f t="shared" si="2"/>
        <v>0</v>
      </c>
      <c r="I8" s="6"/>
      <c r="J8" s="6">
        <f t="shared" si="3"/>
        <v>0</v>
      </c>
      <c r="K8" s="6">
        <f t="shared" si="0"/>
        <v>0</v>
      </c>
      <c r="L8" s="6">
        <f t="shared" si="0"/>
        <v>0</v>
      </c>
      <c r="M8" s="4" t="s">
        <v>93</v>
      </c>
    </row>
    <row r="9" spans="1:13" ht="30" customHeight="1" x14ac:dyDescent="0.3">
      <c r="A9" s="4"/>
      <c r="B9" s="4" t="s">
        <v>93</v>
      </c>
      <c r="C9" s="14" t="s">
        <v>93</v>
      </c>
      <c r="D9" s="12"/>
      <c r="E9" s="6"/>
      <c r="F9" s="6">
        <f t="shared" si="1"/>
        <v>0</v>
      </c>
      <c r="G9" s="6"/>
      <c r="H9" s="6">
        <f t="shared" si="2"/>
        <v>0</v>
      </c>
      <c r="I9" s="6"/>
      <c r="J9" s="6">
        <f t="shared" si="3"/>
        <v>0</v>
      </c>
      <c r="K9" s="6">
        <f t="shared" si="0"/>
        <v>0</v>
      </c>
      <c r="L9" s="6">
        <f t="shared" si="0"/>
        <v>0</v>
      </c>
      <c r="M9" s="4" t="s">
        <v>93</v>
      </c>
    </row>
    <row r="10" spans="1:13" ht="30" customHeight="1" x14ac:dyDescent="0.3">
      <c r="A10" s="4"/>
      <c r="B10" s="4" t="s">
        <v>93</v>
      </c>
      <c r="C10" s="14" t="s">
        <v>93</v>
      </c>
      <c r="D10" s="12"/>
      <c r="E10" s="6"/>
      <c r="F10" s="6">
        <f t="shared" si="1"/>
        <v>0</v>
      </c>
      <c r="G10" s="6"/>
      <c r="H10" s="6">
        <f t="shared" si="2"/>
        <v>0</v>
      </c>
      <c r="I10" s="6"/>
      <c r="J10" s="6">
        <f t="shared" si="3"/>
        <v>0</v>
      </c>
      <c r="K10" s="6">
        <f t="shared" si="0"/>
        <v>0</v>
      </c>
      <c r="L10" s="6">
        <f t="shared" si="0"/>
        <v>0</v>
      </c>
      <c r="M10" s="4" t="s">
        <v>93</v>
      </c>
    </row>
    <row r="11" spans="1:13" ht="30" customHeight="1" x14ac:dyDescent="0.3">
      <c r="A11" s="4"/>
      <c r="B11" s="4" t="s">
        <v>93</v>
      </c>
      <c r="C11" s="14" t="s">
        <v>93</v>
      </c>
      <c r="D11" s="12"/>
      <c r="E11" s="6"/>
      <c r="F11" s="6">
        <f t="shared" si="1"/>
        <v>0</v>
      </c>
      <c r="G11" s="6"/>
      <c r="H11" s="6">
        <f t="shared" si="2"/>
        <v>0</v>
      </c>
      <c r="I11" s="6"/>
      <c r="J11" s="6">
        <f t="shared" si="3"/>
        <v>0</v>
      </c>
      <c r="K11" s="6">
        <f t="shared" si="0"/>
        <v>0</v>
      </c>
      <c r="L11" s="6">
        <f t="shared" si="0"/>
        <v>0</v>
      </c>
      <c r="M11" s="4" t="s">
        <v>93</v>
      </c>
    </row>
    <row r="12" spans="1:13" ht="30" customHeight="1" x14ac:dyDescent="0.3">
      <c r="A12" s="4"/>
      <c r="B12" s="4" t="s">
        <v>93</v>
      </c>
      <c r="C12" s="14" t="s">
        <v>93</v>
      </c>
      <c r="D12" s="12"/>
      <c r="E12" s="6"/>
      <c r="F12" s="6">
        <f t="shared" si="1"/>
        <v>0</v>
      </c>
      <c r="G12" s="6"/>
      <c r="H12" s="6">
        <f t="shared" si="2"/>
        <v>0</v>
      </c>
      <c r="I12" s="6"/>
      <c r="J12" s="6">
        <f t="shared" si="3"/>
        <v>0</v>
      </c>
      <c r="K12" s="6">
        <f t="shared" si="0"/>
        <v>0</v>
      </c>
      <c r="L12" s="6">
        <f t="shared" si="0"/>
        <v>0</v>
      </c>
      <c r="M12" s="4" t="s">
        <v>93</v>
      </c>
    </row>
    <row r="13" spans="1:13" ht="30" customHeight="1" x14ac:dyDescent="0.3">
      <c r="A13" s="4"/>
      <c r="B13" s="4" t="s">
        <v>93</v>
      </c>
      <c r="C13" s="14" t="s">
        <v>93</v>
      </c>
      <c r="D13" s="12"/>
      <c r="E13" s="6"/>
      <c r="F13" s="6">
        <f t="shared" si="1"/>
        <v>0</v>
      </c>
      <c r="G13" s="6"/>
      <c r="H13" s="6">
        <f t="shared" si="2"/>
        <v>0</v>
      </c>
      <c r="I13" s="6"/>
      <c r="J13" s="6">
        <f t="shared" si="3"/>
        <v>0</v>
      </c>
      <c r="K13" s="6">
        <f t="shared" si="0"/>
        <v>0</v>
      </c>
      <c r="L13" s="6">
        <f t="shared" si="0"/>
        <v>0</v>
      </c>
      <c r="M13" s="4" t="s">
        <v>93</v>
      </c>
    </row>
    <row r="14" spans="1:13" ht="30" customHeight="1" x14ac:dyDescent="0.3">
      <c r="A14" s="4"/>
      <c r="B14" s="4" t="s">
        <v>93</v>
      </c>
      <c r="C14" s="14" t="s">
        <v>93</v>
      </c>
      <c r="D14" s="5"/>
      <c r="E14" s="6"/>
      <c r="F14" s="6">
        <f>E14*D14</f>
        <v>0</v>
      </c>
      <c r="G14" s="6"/>
      <c r="H14" s="6">
        <f>G14*D14</f>
        <v>0</v>
      </c>
      <c r="I14" s="6"/>
      <c r="J14" s="6">
        <f>I14*D14</f>
        <v>0</v>
      </c>
      <c r="K14" s="6">
        <f t="shared" ref="K14:L16" si="4">E14+G14+I14</f>
        <v>0</v>
      </c>
      <c r="L14" s="6">
        <f t="shared" si="4"/>
        <v>0</v>
      </c>
      <c r="M14" s="4" t="s">
        <v>93</v>
      </c>
    </row>
    <row r="15" spans="1:13" ht="30" customHeight="1" x14ac:dyDescent="0.3">
      <c r="A15" s="17"/>
      <c r="B15" s="4"/>
      <c r="C15" s="14"/>
      <c r="D15" s="5"/>
      <c r="E15" s="6"/>
      <c r="F15" s="6"/>
      <c r="G15" s="6"/>
      <c r="H15" s="6"/>
      <c r="I15" s="6"/>
      <c r="J15" s="6">
        <f>I15*D15</f>
        <v>0</v>
      </c>
      <c r="K15" s="6">
        <f t="shared" si="4"/>
        <v>0</v>
      </c>
      <c r="L15" s="6">
        <f t="shared" si="4"/>
        <v>0</v>
      </c>
      <c r="M15" s="4" t="s">
        <v>93</v>
      </c>
    </row>
    <row r="16" spans="1:13" ht="30" customHeight="1" x14ac:dyDescent="0.3">
      <c r="A16" s="4"/>
      <c r="B16" s="4" t="s">
        <v>93</v>
      </c>
      <c r="C16" s="14" t="s">
        <v>93</v>
      </c>
      <c r="D16" s="5"/>
      <c r="E16" s="6"/>
      <c r="F16" s="6">
        <f>E16*D16</f>
        <v>0</v>
      </c>
      <c r="G16" s="6"/>
      <c r="H16" s="6">
        <f>G16*D16</f>
        <v>0</v>
      </c>
      <c r="I16" s="6"/>
      <c r="J16" s="6">
        <f>I16*D16</f>
        <v>0</v>
      </c>
      <c r="K16" s="6">
        <f t="shared" si="4"/>
        <v>0</v>
      </c>
      <c r="L16" s="6">
        <f t="shared" si="4"/>
        <v>0</v>
      </c>
      <c r="M16" s="4" t="s">
        <v>93</v>
      </c>
    </row>
    <row r="17" spans="1:13" ht="30" customHeight="1" x14ac:dyDescent="0.3">
      <c r="A17" s="18"/>
      <c r="B17" s="5"/>
      <c r="C17" s="13"/>
      <c r="D17" s="5"/>
      <c r="E17" s="5"/>
      <c r="F17" s="5"/>
      <c r="G17" s="5"/>
      <c r="H17" s="5"/>
      <c r="I17" s="19"/>
      <c r="J17" s="6"/>
      <c r="K17" s="6"/>
      <c r="L17" s="6"/>
      <c r="M17" s="5"/>
    </row>
    <row r="18" spans="1:13" ht="30" customHeight="1" x14ac:dyDescent="0.3">
      <c r="A18" s="4" t="s">
        <v>6</v>
      </c>
      <c r="B18" s="5"/>
      <c r="C18" s="5"/>
      <c r="D18" s="5"/>
      <c r="E18" s="5"/>
      <c r="F18" s="6">
        <f>F5</f>
        <v>0</v>
      </c>
      <c r="G18" s="5"/>
      <c r="H18" s="6">
        <f>H5</f>
        <v>0</v>
      </c>
      <c r="I18" s="5"/>
      <c r="J18" s="6">
        <f>J5</f>
        <v>0</v>
      </c>
      <c r="K18" s="5"/>
      <c r="L18" s="6">
        <f>L5</f>
        <v>0</v>
      </c>
      <c r="M18" s="5"/>
    </row>
  </sheetData>
  <mergeCells count="11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15" type="noConversion"/>
  <pageMargins left="0.78694444894790649" right="0" top="0.39347222447395325" bottom="0.39347222447395325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24"/>
  <sheetViews>
    <sheetView tabSelected="1" view="pageBreakPreview" zoomScale="80" zoomScaleNormal="80" zoomScaleSheetLayoutView="80" workbookViewId="0">
      <selection activeCell="F12" sqref="F12"/>
    </sheetView>
  </sheetViews>
  <sheetFormatPr defaultColWidth="9" defaultRowHeight="27.75" customHeight="1" x14ac:dyDescent="0.3"/>
  <cols>
    <col min="1" max="1" width="33.375" customWidth="1"/>
    <col min="2" max="2" width="30.625" customWidth="1"/>
    <col min="3" max="3" width="4.625" style="15" customWidth="1"/>
    <col min="4" max="4" width="8.5" customWidth="1"/>
    <col min="5" max="12" width="13.625" customWidth="1"/>
    <col min="13" max="13" width="12.625" customWidth="1"/>
    <col min="15" max="16" width="10.5" hidden="1" customWidth="1"/>
    <col min="17" max="17" width="8.375" hidden="1" customWidth="1"/>
    <col min="18" max="18" width="0" hidden="1" customWidth="1"/>
  </cols>
  <sheetData>
    <row r="1" spans="1:18" ht="27.75" customHeight="1" x14ac:dyDescent="0.3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8" ht="27.75" customHeight="1" x14ac:dyDescent="0.3">
      <c r="A2" s="57" t="s">
        <v>34</v>
      </c>
      <c r="B2" s="57" t="s">
        <v>16</v>
      </c>
      <c r="C2" s="57" t="s">
        <v>80</v>
      </c>
      <c r="D2" s="57" t="s">
        <v>81</v>
      </c>
      <c r="E2" s="57" t="s">
        <v>44</v>
      </c>
      <c r="F2" s="57"/>
      <c r="G2" s="57" t="s">
        <v>49</v>
      </c>
      <c r="H2" s="57"/>
      <c r="I2" s="57" t="s">
        <v>33</v>
      </c>
      <c r="J2" s="57"/>
      <c r="K2" s="57" t="s">
        <v>15</v>
      </c>
      <c r="L2" s="57"/>
      <c r="M2" s="57" t="s">
        <v>52</v>
      </c>
    </row>
    <row r="3" spans="1:18" ht="27.75" customHeight="1" x14ac:dyDescent="0.3">
      <c r="A3" s="57"/>
      <c r="B3" s="57"/>
      <c r="C3" s="57"/>
      <c r="D3" s="57"/>
      <c r="E3" s="2" t="s">
        <v>47</v>
      </c>
      <c r="F3" s="2" t="s">
        <v>41</v>
      </c>
      <c r="G3" s="2" t="s">
        <v>47</v>
      </c>
      <c r="H3" s="2" t="s">
        <v>41</v>
      </c>
      <c r="I3" s="2" t="s">
        <v>47</v>
      </c>
      <c r="J3" s="2" t="s">
        <v>41</v>
      </c>
      <c r="K3" s="2" t="s">
        <v>47</v>
      </c>
      <c r="L3" s="2" t="s">
        <v>41</v>
      </c>
      <c r="M3" s="57"/>
    </row>
    <row r="4" spans="1:18" ht="27.75" customHeight="1" x14ac:dyDescent="0.3">
      <c r="A4" s="16" t="s">
        <v>26</v>
      </c>
      <c r="B4" s="5" t="s">
        <v>103</v>
      </c>
      <c r="C4" s="13"/>
      <c r="D4" s="5"/>
      <c r="E4" s="5"/>
      <c r="F4" s="5"/>
      <c r="G4" s="5"/>
      <c r="H4" s="5"/>
      <c r="I4" s="5"/>
      <c r="J4" s="5"/>
      <c r="K4" s="5"/>
      <c r="L4" s="5"/>
      <c r="M4" s="5"/>
      <c r="R4">
        <v>0.81867999999999996</v>
      </c>
    </row>
    <row r="5" spans="1:18" ht="27.75" customHeight="1" x14ac:dyDescent="0.3">
      <c r="A5" s="16" t="s">
        <v>54</v>
      </c>
      <c r="B5" s="16" t="s">
        <v>35</v>
      </c>
      <c r="C5" s="14" t="s">
        <v>86</v>
      </c>
      <c r="D5" s="12">
        <v>2</v>
      </c>
      <c r="E5" s="7"/>
      <c r="F5" s="7"/>
      <c r="G5" s="7"/>
      <c r="H5" s="7"/>
      <c r="I5" s="7"/>
      <c r="J5" s="7"/>
      <c r="K5" s="7"/>
      <c r="L5" s="7"/>
      <c r="M5" s="5"/>
      <c r="O5">
        <v>10733000</v>
      </c>
      <c r="P5">
        <f t="shared" ref="P5:P14" si="0">TRUNC(O5*$R$4,0)</f>
        <v>8786892</v>
      </c>
    </row>
    <row r="6" spans="1:18" ht="27.75" customHeight="1" x14ac:dyDescent="0.3">
      <c r="A6" s="16" t="s">
        <v>18</v>
      </c>
      <c r="B6" s="16" t="s">
        <v>104</v>
      </c>
      <c r="C6" s="14" t="s">
        <v>86</v>
      </c>
      <c r="D6" s="12">
        <v>4</v>
      </c>
      <c r="E6" s="7"/>
      <c r="F6" s="7"/>
      <c r="G6" s="7"/>
      <c r="H6" s="7"/>
      <c r="I6" s="7"/>
      <c r="J6" s="7"/>
      <c r="K6" s="7"/>
      <c r="L6" s="7"/>
      <c r="M6" s="4"/>
      <c r="O6">
        <v>698000</v>
      </c>
      <c r="P6">
        <f t="shared" si="0"/>
        <v>571438</v>
      </c>
    </row>
    <row r="7" spans="1:18" ht="27.75" customHeight="1" x14ac:dyDescent="0.3">
      <c r="A7" s="16" t="s">
        <v>18</v>
      </c>
      <c r="B7" s="16" t="s">
        <v>1</v>
      </c>
      <c r="C7" s="14" t="s">
        <v>86</v>
      </c>
      <c r="D7" s="12">
        <v>8</v>
      </c>
      <c r="E7" s="7"/>
      <c r="F7" s="7"/>
      <c r="G7" s="7"/>
      <c r="H7" s="7"/>
      <c r="I7" s="7"/>
      <c r="J7" s="7"/>
      <c r="K7" s="7"/>
      <c r="L7" s="7"/>
      <c r="M7" s="4"/>
      <c r="O7">
        <v>655000</v>
      </c>
      <c r="P7">
        <f t="shared" si="0"/>
        <v>536235</v>
      </c>
    </row>
    <row r="8" spans="1:18" ht="27.75" customHeight="1" x14ac:dyDescent="0.3">
      <c r="A8" s="16" t="s">
        <v>18</v>
      </c>
      <c r="B8" s="16" t="s">
        <v>0</v>
      </c>
      <c r="C8" s="14" t="s">
        <v>86</v>
      </c>
      <c r="D8" s="12">
        <v>3</v>
      </c>
      <c r="E8" s="7"/>
      <c r="F8" s="7"/>
      <c r="G8" s="7"/>
      <c r="H8" s="7"/>
      <c r="I8" s="7"/>
      <c r="J8" s="7"/>
      <c r="K8" s="7"/>
      <c r="L8" s="7"/>
      <c r="M8" s="4"/>
      <c r="O8">
        <v>621400</v>
      </c>
      <c r="P8">
        <f t="shared" si="0"/>
        <v>508727</v>
      </c>
    </row>
    <row r="9" spans="1:18" ht="27.75" customHeight="1" x14ac:dyDescent="0.3">
      <c r="A9" s="16" t="s">
        <v>45</v>
      </c>
      <c r="B9" s="4"/>
      <c r="C9" s="14" t="s">
        <v>86</v>
      </c>
      <c r="D9" s="12">
        <v>15</v>
      </c>
      <c r="E9" s="7"/>
      <c r="F9" s="7"/>
      <c r="G9" s="7"/>
      <c r="H9" s="7"/>
      <c r="I9" s="7"/>
      <c r="J9" s="7"/>
      <c r="K9" s="7"/>
      <c r="L9" s="7"/>
      <c r="M9" s="4"/>
      <c r="O9">
        <v>134000</v>
      </c>
      <c r="P9">
        <f t="shared" si="0"/>
        <v>109703</v>
      </c>
    </row>
    <row r="10" spans="1:18" ht="27.75" customHeight="1" x14ac:dyDescent="0.3">
      <c r="A10" s="19" t="s">
        <v>39</v>
      </c>
      <c r="B10" s="5" t="s">
        <v>3</v>
      </c>
      <c r="C10" s="14" t="s">
        <v>101</v>
      </c>
      <c r="D10" s="5">
        <v>40</v>
      </c>
      <c r="E10" s="7"/>
      <c r="F10" s="7"/>
      <c r="G10" s="7"/>
      <c r="H10" s="7"/>
      <c r="I10" s="7"/>
      <c r="J10" s="7"/>
      <c r="K10" s="7"/>
      <c r="L10" s="7"/>
      <c r="M10" s="4"/>
    </row>
    <row r="11" spans="1:18" ht="27.75" customHeight="1" x14ac:dyDescent="0.3">
      <c r="A11" s="16" t="s">
        <v>51</v>
      </c>
      <c r="B11" s="16"/>
      <c r="C11" s="14" t="s">
        <v>101</v>
      </c>
      <c r="D11" s="12">
        <v>15</v>
      </c>
      <c r="E11" s="7"/>
      <c r="F11" s="7"/>
      <c r="G11" s="7"/>
      <c r="H11" s="7"/>
      <c r="I11" s="7"/>
      <c r="J11" s="7"/>
      <c r="K11" s="7"/>
      <c r="L11" s="7"/>
      <c r="M11" s="4"/>
      <c r="O11">
        <v>15000</v>
      </c>
      <c r="P11">
        <f t="shared" si="0"/>
        <v>12280</v>
      </c>
    </row>
    <row r="12" spans="1:18" ht="27.75" customHeight="1" x14ac:dyDescent="0.3">
      <c r="A12" s="16" t="s">
        <v>53</v>
      </c>
      <c r="B12" s="16"/>
      <c r="C12" s="14" t="s">
        <v>79</v>
      </c>
      <c r="D12" s="12">
        <v>15</v>
      </c>
      <c r="E12" s="7"/>
      <c r="F12" s="7"/>
      <c r="G12" s="7"/>
      <c r="H12" s="7"/>
      <c r="I12" s="7"/>
      <c r="J12" s="7"/>
      <c r="K12" s="7"/>
      <c r="L12" s="7"/>
      <c r="M12" s="4"/>
      <c r="O12">
        <v>76000</v>
      </c>
      <c r="P12">
        <f t="shared" si="0"/>
        <v>62219</v>
      </c>
    </row>
    <row r="13" spans="1:18" ht="27.75" customHeight="1" x14ac:dyDescent="0.3">
      <c r="A13" s="19" t="s">
        <v>50</v>
      </c>
      <c r="B13" s="4"/>
      <c r="C13" s="13" t="s">
        <v>78</v>
      </c>
      <c r="D13" s="5">
        <v>1</v>
      </c>
      <c r="E13" s="7"/>
      <c r="F13" s="7"/>
      <c r="G13" s="7"/>
      <c r="H13" s="7"/>
      <c r="I13" s="7"/>
      <c r="J13" s="7"/>
      <c r="K13" s="7"/>
      <c r="L13" s="7"/>
      <c r="M13" s="4"/>
    </row>
    <row r="14" spans="1:18" ht="27.75" customHeight="1" x14ac:dyDescent="0.3">
      <c r="A14" s="16" t="s">
        <v>90</v>
      </c>
      <c r="B14" s="16"/>
      <c r="C14" s="14" t="s">
        <v>79</v>
      </c>
      <c r="D14" s="12"/>
      <c r="E14" s="7"/>
      <c r="F14" s="7"/>
      <c r="G14" s="7"/>
      <c r="H14" s="7"/>
      <c r="I14" s="7"/>
      <c r="J14" s="7"/>
      <c r="K14" s="7"/>
      <c r="L14" s="7"/>
      <c r="M14" s="4"/>
      <c r="O14">
        <v>200000</v>
      </c>
      <c r="P14">
        <f t="shared" si="0"/>
        <v>163736</v>
      </c>
    </row>
    <row r="15" spans="1:18" ht="27.75" customHeight="1" x14ac:dyDescent="0.3">
      <c r="A15" s="16" t="s">
        <v>48</v>
      </c>
      <c r="B15" s="16"/>
      <c r="C15" s="14" t="s">
        <v>86</v>
      </c>
      <c r="D15" s="12">
        <v>15</v>
      </c>
      <c r="E15" s="7"/>
      <c r="F15" s="7"/>
      <c r="G15" s="7"/>
      <c r="H15" s="7"/>
      <c r="I15" s="7"/>
      <c r="J15" s="7"/>
      <c r="K15" s="7"/>
      <c r="L15" s="7"/>
      <c r="M15" s="4"/>
      <c r="Q15">
        <v>750000</v>
      </c>
      <c r="R15">
        <f>TRUNC(Q15*$R$4,0)</f>
        <v>614010</v>
      </c>
    </row>
    <row r="16" spans="1:18" ht="27.75" customHeight="1" x14ac:dyDescent="0.3">
      <c r="A16" s="16" t="s">
        <v>32</v>
      </c>
      <c r="B16" s="4"/>
      <c r="C16" s="14" t="s">
        <v>79</v>
      </c>
      <c r="D16" s="12">
        <v>2</v>
      </c>
      <c r="E16" s="7"/>
      <c r="F16" s="7"/>
      <c r="G16" s="7"/>
      <c r="H16" s="7"/>
      <c r="I16" s="7"/>
      <c r="J16" s="7"/>
      <c r="K16" s="7"/>
      <c r="L16" s="7"/>
      <c r="M16" s="4"/>
      <c r="O16">
        <v>250000</v>
      </c>
      <c r="P16">
        <f>TRUNC(O16*$R$4,0)</f>
        <v>204670</v>
      </c>
    </row>
    <row r="17" spans="1:16" ht="27.75" customHeight="1" x14ac:dyDescent="0.3">
      <c r="A17" s="16" t="s">
        <v>43</v>
      </c>
      <c r="B17" s="4"/>
      <c r="C17" s="14" t="s">
        <v>86</v>
      </c>
      <c r="D17" s="12">
        <v>1</v>
      </c>
      <c r="E17" s="7"/>
      <c r="F17" s="7"/>
      <c r="G17" s="7"/>
      <c r="H17" s="7"/>
      <c r="I17" s="7"/>
      <c r="J17" s="7"/>
      <c r="K17" s="7"/>
      <c r="L17" s="7"/>
      <c r="M17" s="4"/>
      <c r="O17">
        <v>1000000</v>
      </c>
      <c r="P17">
        <f>TRUNC(O17*$R$4,0)</f>
        <v>818680</v>
      </c>
    </row>
    <row r="18" spans="1:16" ht="27.75" customHeight="1" x14ac:dyDescent="0.3">
      <c r="A18" s="59" t="s">
        <v>42</v>
      </c>
      <c r="B18" s="60"/>
      <c r="C18" s="13"/>
      <c r="D18" s="12"/>
      <c r="E18" s="7"/>
      <c r="F18" s="7"/>
      <c r="G18" s="7"/>
      <c r="H18" s="7"/>
      <c r="I18" s="7"/>
      <c r="J18" s="7"/>
      <c r="K18" s="7"/>
      <c r="L18" s="7"/>
      <c r="M18" s="4"/>
    </row>
    <row r="19" spans="1:16" ht="27.75" customHeight="1" x14ac:dyDescent="0.3">
      <c r="A19" s="19" t="s">
        <v>38</v>
      </c>
      <c r="B19" s="5" t="s">
        <v>71</v>
      </c>
      <c r="C19" s="13" t="s">
        <v>101</v>
      </c>
      <c r="D19" s="5">
        <v>80</v>
      </c>
      <c r="E19" s="7"/>
      <c r="F19" s="7"/>
      <c r="G19" s="7"/>
      <c r="H19" s="7"/>
      <c r="I19" s="7"/>
      <c r="J19" s="7"/>
      <c r="K19" s="7"/>
      <c r="L19" s="7"/>
      <c r="M19" s="4"/>
    </row>
    <row r="20" spans="1:16" ht="27.75" customHeight="1" x14ac:dyDescent="0.3">
      <c r="A20" s="19"/>
      <c r="B20" s="4"/>
      <c r="C20" s="14"/>
      <c r="D20" s="12"/>
      <c r="E20" s="7"/>
      <c r="F20" s="7"/>
      <c r="G20" s="7"/>
      <c r="H20" s="7"/>
      <c r="I20" s="7"/>
      <c r="J20" s="7"/>
      <c r="K20" s="7"/>
      <c r="L20" s="7"/>
      <c r="M20" s="4"/>
      <c r="O20">
        <f>50156800-원가계산서!E26</f>
        <v>50156800</v>
      </c>
    </row>
    <row r="21" spans="1:16" ht="27.75" customHeight="1" x14ac:dyDescent="0.3">
      <c r="A21" s="16"/>
      <c r="B21" s="4"/>
      <c r="C21" s="14"/>
      <c r="D21" s="12"/>
      <c r="E21" s="7"/>
      <c r="F21" s="7"/>
      <c r="G21" s="7"/>
      <c r="H21" s="7"/>
      <c r="I21" s="7"/>
      <c r="J21" s="7"/>
      <c r="K21" s="7"/>
      <c r="L21" s="7"/>
      <c r="M21" s="4"/>
    </row>
    <row r="22" spans="1:16" ht="27.75" customHeight="1" x14ac:dyDescent="0.3">
      <c r="A22" s="16"/>
      <c r="B22" s="4"/>
      <c r="C22" s="14"/>
      <c r="D22" s="12"/>
      <c r="E22" s="7"/>
      <c r="F22" s="7"/>
      <c r="G22" s="7"/>
      <c r="H22" s="7"/>
      <c r="I22" s="7"/>
      <c r="J22" s="7"/>
      <c r="K22" s="7"/>
      <c r="L22" s="7"/>
      <c r="M22" s="4"/>
    </row>
    <row r="23" spans="1:16" ht="27.75" customHeight="1" x14ac:dyDescent="0.3">
      <c r="A23" s="16"/>
      <c r="B23" s="4"/>
      <c r="C23" s="14"/>
      <c r="D23" s="12"/>
      <c r="E23" s="7"/>
      <c r="F23" s="7"/>
      <c r="G23" s="7"/>
      <c r="H23" s="7"/>
      <c r="I23" s="7"/>
      <c r="J23" s="7"/>
      <c r="K23" s="7"/>
      <c r="L23" s="7"/>
      <c r="M23" s="4"/>
    </row>
    <row r="24" spans="1:16" ht="27.75" customHeight="1" x14ac:dyDescent="0.3">
      <c r="A24" s="16" t="s">
        <v>6</v>
      </c>
      <c r="B24" s="5"/>
      <c r="C24" s="13"/>
      <c r="D24" s="5"/>
      <c r="E24" s="5"/>
      <c r="F24" s="7"/>
      <c r="G24" s="5"/>
      <c r="H24" s="7"/>
      <c r="I24" s="5"/>
      <c r="J24" s="7"/>
      <c r="K24" s="5"/>
      <c r="L24" s="7"/>
      <c r="M24" s="5"/>
    </row>
  </sheetData>
  <mergeCells count="11">
    <mergeCell ref="A18:B18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5" type="noConversion"/>
  <pageMargins left="0.78694444894790649" right="0" top="0.39347222447395325" bottom="0.39347222447395325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6</vt:i4>
      </vt:variant>
    </vt:vector>
  </HeadingPairs>
  <TitlesOfParts>
    <vt:vector size="10" baseType="lpstr">
      <vt:lpstr>표지</vt:lpstr>
      <vt:lpstr>원가계산서</vt:lpstr>
      <vt:lpstr>공종별집계표</vt:lpstr>
      <vt:lpstr>공종별내역서</vt:lpstr>
      <vt:lpstr>공종별내역서!Print_Area</vt:lpstr>
      <vt:lpstr>공종별집계표!Print_Area</vt:lpstr>
      <vt:lpstr>원가계산서!Print_Area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Admin</cp:lastModifiedBy>
  <cp:revision>8</cp:revision>
  <cp:lastPrinted>2026-03-16T00:19:00Z</cp:lastPrinted>
  <dcterms:created xsi:type="dcterms:W3CDTF">2019-07-08T04:47:47Z</dcterms:created>
  <dcterms:modified xsi:type="dcterms:W3CDTF">2026-03-16T00:31:02Z</dcterms:modified>
  <cp:version>1300.0100.01</cp:version>
</cp:coreProperties>
</file>